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845" windowHeight="7125" activeTab="0"/>
  </bookViews>
  <sheets>
    <sheet name="STOCK LIST " sheetId="1" r:id="rId1"/>
    <sheet name="FREIGHT RATES" sheetId="2" r:id="rId2"/>
  </sheets>
  <definedNames>
    <definedName name="_xlnm._FilterDatabase" localSheetId="0" hidden="1">'STOCK LIST '!$A$1:$T$140</definedName>
    <definedName name="_xlfn._FV" hidden="1">#NAME?</definedName>
    <definedName name="TABLE">#N/A</definedName>
    <definedName name="_xlnm.Print_Area" localSheetId="0">'STOCK LIST '!#REF!</definedName>
  </definedNames>
  <calcPr fullCalcOnLoad="1"/>
</workbook>
</file>

<file path=xl/comments1.xml><?xml version="1.0" encoding="utf-8"?>
<comments xmlns="http://schemas.openxmlformats.org/spreadsheetml/2006/main">
  <authors>
    <author>Utilisateur</author>
  </authors>
  <commentList>
    <comment ref="B55" authorId="0">
      <text>
        <r>
          <rPr>
            <b/>
            <sz val="9"/>
            <rFont val="Tahoma"/>
            <family val="2"/>
          </rPr>
          <t>Utilisateur:</t>
        </r>
        <r>
          <rPr>
            <sz val="9"/>
            <rFont val="Tahoma"/>
            <family val="2"/>
          </rPr>
          <t xml:space="preserve">
100pts</t>
        </r>
      </text>
    </comment>
  </commentList>
</comments>
</file>

<file path=xl/sharedStrings.xml><?xml version="1.0" encoding="utf-8"?>
<sst xmlns="http://schemas.openxmlformats.org/spreadsheetml/2006/main" count="668" uniqueCount="198">
  <si>
    <t>Pomerol</t>
  </si>
  <si>
    <t>Margaux</t>
  </si>
  <si>
    <t>Pauillac</t>
  </si>
  <si>
    <t>St Emilion GCC</t>
  </si>
  <si>
    <t>75cl</t>
  </si>
  <si>
    <t>LATOUR</t>
  </si>
  <si>
    <t>PETRUS</t>
  </si>
  <si>
    <t>MOUTON ROTHSCHILD</t>
  </si>
  <si>
    <t>SALES TERMS/CONDITIONS DE VENTE</t>
  </si>
  <si>
    <t>OWC</t>
  </si>
  <si>
    <t>FOREIGN CURRENCIES FOR INFO ONLY</t>
  </si>
  <si>
    <t>HK $</t>
  </si>
  <si>
    <t>CNY</t>
  </si>
  <si>
    <t>SG $</t>
  </si>
  <si>
    <t>quantity in</t>
  </si>
  <si>
    <t>OWC = Original Wooden Case</t>
  </si>
  <si>
    <t>Min. order € 1000. All prices are ex cellars in Euros. Payment prior collection, within 10days. Offer subject to confirmation.</t>
  </si>
  <si>
    <t>WINES IN STOCK</t>
  </si>
  <si>
    <t>US$</t>
  </si>
  <si>
    <t>€ / unit</t>
  </si>
  <si>
    <t>WINE</t>
  </si>
  <si>
    <t>vintage</t>
  </si>
  <si>
    <t>St Estèphe</t>
  </si>
  <si>
    <t>Pessac</t>
  </si>
  <si>
    <t>St Julien</t>
  </si>
  <si>
    <t>Sauternes</t>
  </si>
  <si>
    <t>LA POINTE</t>
  </si>
  <si>
    <t>PRICE BY THE BOTTLE</t>
  </si>
  <si>
    <t>owc12</t>
  </si>
  <si>
    <t>LATOUR A POMEROL</t>
  </si>
  <si>
    <t>CHAMPAGNE</t>
  </si>
  <si>
    <t>means this wine is sold out sorry</t>
  </si>
  <si>
    <t>owc6</t>
  </si>
  <si>
    <t>£ per12</t>
  </si>
  <si>
    <t>following Stock lying in Bordeaux</t>
  </si>
  <si>
    <t>NV</t>
  </si>
  <si>
    <t>€/bt</t>
  </si>
  <si>
    <t>£/cs</t>
  </si>
  <si>
    <t xml:space="preserve">GUIGAL </t>
  </si>
  <si>
    <t>Guigal</t>
  </si>
  <si>
    <t>owc</t>
  </si>
  <si>
    <t>photos</t>
  </si>
  <si>
    <t>Prix HT départ chais en €/bt. Paiement avant enlèvement, sous 10j par virement. Offre sous réserve de confirmation.</t>
  </si>
  <si>
    <t>STOCK CM VINS</t>
  </si>
  <si>
    <t>MISSION HAUT BRION</t>
  </si>
  <si>
    <t>TWD</t>
  </si>
  <si>
    <t>owc1</t>
  </si>
  <si>
    <t>15J = in our warehouse in 15 days</t>
  </si>
  <si>
    <t>FORTS DE LATOUR</t>
  </si>
  <si>
    <t>RIEUSSEC</t>
  </si>
  <si>
    <t>1BTL</t>
  </si>
  <si>
    <t>2BTL</t>
  </si>
  <si>
    <t>3BTL</t>
  </si>
  <si>
    <t>4BTL</t>
  </si>
  <si>
    <t>5BTL</t>
  </si>
  <si>
    <t>6BTL</t>
  </si>
  <si>
    <t>7BTL</t>
  </si>
  <si>
    <t>8BTL</t>
  </si>
  <si>
    <t>9BTL</t>
  </si>
  <si>
    <t>10BTL</t>
  </si>
  <si>
    <t>11BTL</t>
  </si>
  <si>
    <t>12BTL</t>
  </si>
  <si>
    <t>insurance is not included (0,6% of value)</t>
  </si>
  <si>
    <t>FREIGHT RATES: €/bottle</t>
  </si>
  <si>
    <r>
      <rPr>
        <b/>
        <u val="single"/>
        <sz val="11"/>
        <rFont val="Calibri"/>
        <family val="2"/>
      </rPr>
      <t>Europe includes</t>
    </r>
    <r>
      <rPr>
        <sz val="11"/>
        <rFont val="Calibri"/>
        <family val="2"/>
      </rPr>
      <t>: Germany, Austria, Belgium, Danemark, Spain, Finland, Greece, Irland, Italy, Luxembourg, Netherlands, Portugal, United Kingdom &amp; Sweden</t>
    </r>
  </si>
  <si>
    <t>ASIA+OCEANIA</t>
  </si>
  <si>
    <r>
      <rPr>
        <b/>
        <u val="single"/>
        <sz val="11"/>
        <rFont val="Calibri"/>
        <family val="2"/>
      </rPr>
      <t>Asia/Oceania includes:</t>
    </r>
    <r>
      <rPr>
        <sz val="11"/>
        <rFont val="Calibri"/>
        <family val="2"/>
      </rPr>
      <t xml:space="preserve"> Australia, South Korea, Hong Kong, Japan, New Zealand, Singapore &amp; Taiwan</t>
    </r>
  </si>
  <si>
    <t>PRICES ARE INDICATED PER BOTTLE</t>
  </si>
  <si>
    <t>USA+CANADA</t>
  </si>
  <si>
    <t>EUROPE</t>
  </si>
  <si>
    <t>for orders above 12btls, please ask for freight rates</t>
  </si>
  <si>
    <t>insurance: above rates do not include insurance, please add 0,6% of value of wines for insurance.</t>
  </si>
  <si>
    <r>
      <rPr>
        <b/>
        <u val="single"/>
        <sz val="10"/>
        <rFont val="Calibri"/>
        <family val="2"/>
      </rPr>
      <t>Europe includes</t>
    </r>
    <r>
      <rPr>
        <sz val="10"/>
        <rFont val="Calibri"/>
        <family val="2"/>
      </rPr>
      <t>: Germany, Austria, Belgium, Danemark, Spain, Finland, Greece, Irland, Italy, Luxembourg, Netherlands, Portugal, United Kingdom &amp; Sweden</t>
    </r>
  </si>
  <si>
    <t>MONBRISON</t>
  </si>
  <si>
    <t>btls/mag</t>
  </si>
  <si>
    <t>SAUTERNES</t>
  </si>
  <si>
    <t>others</t>
  </si>
  <si>
    <t>QUINTA DO NOVAL NACIONAL</t>
  </si>
  <si>
    <t>Porto</t>
  </si>
  <si>
    <t>Delamotte</t>
  </si>
  <si>
    <t>CARRE D'AS MAG includes 8mag</t>
  </si>
  <si>
    <t>1cs</t>
  </si>
  <si>
    <t>1,5L</t>
  </si>
  <si>
    <t>owc8</t>
  </si>
  <si>
    <t>2Pétrus, 2Latour, 2 Margaux, 2 HtBrion</t>
  </si>
  <si>
    <t>€ / bt</t>
  </si>
  <si>
    <t>NEW !</t>
  </si>
  <si>
    <t>damaged labels</t>
  </si>
  <si>
    <t>occ6</t>
  </si>
  <si>
    <t>Rosé</t>
  </si>
  <si>
    <t>Roederer</t>
  </si>
  <si>
    <t>foreign currencies as information only</t>
  </si>
  <si>
    <t>discount</t>
  </si>
  <si>
    <t>6L</t>
  </si>
  <si>
    <t>FORTS DE LATOUR IMPERIALE</t>
  </si>
  <si>
    <t>GBP</t>
  </si>
  <si>
    <t>line1</t>
  </si>
  <si>
    <t>LA ROMANEE</t>
  </si>
  <si>
    <t>BOUCHARD</t>
  </si>
  <si>
    <t>COTE ROTIE COTE BRUNE</t>
  </si>
  <si>
    <t>Gentaz Derieux</t>
  </si>
  <si>
    <t>COLLECTION DUCLOT (9bt)</t>
  </si>
  <si>
    <t>latour, mouton, cheval, mission, yquem, petrus, htbrion, lafite, margaux</t>
  </si>
  <si>
    <t>owc9</t>
  </si>
  <si>
    <t>bt</t>
  </si>
  <si>
    <t>HAUT BATAILLEY</t>
  </si>
  <si>
    <t>LA LAGUNE</t>
  </si>
  <si>
    <t>MADEMOISELLE DE CALON</t>
  </si>
  <si>
    <t>TROPLONG MONDOT</t>
  </si>
  <si>
    <t>TROTANOY</t>
  </si>
  <si>
    <t>HAUT BRION White</t>
  </si>
  <si>
    <t>Haut Médoc</t>
  </si>
  <si>
    <t>SPECIAL CASES</t>
  </si>
  <si>
    <t>cs</t>
  </si>
  <si>
    <t>€ / case</t>
  </si>
  <si>
    <t>wines</t>
  </si>
  <si>
    <t>ROMANEE CONTI</t>
  </si>
  <si>
    <t>DRC</t>
  </si>
  <si>
    <t>CHAMBERTIN</t>
  </si>
  <si>
    <t>sold out</t>
  </si>
  <si>
    <t>GUIGAL LA MOULINE</t>
  </si>
  <si>
    <t>PAVILLON ROUGE</t>
  </si>
  <si>
    <t>GRAND PUY LACOSTE</t>
  </si>
  <si>
    <t>SAINT PIERRE</t>
  </si>
  <si>
    <t>375ml</t>
  </si>
  <si>
    <t>CROIX DE BEAUCAILLOU</t>
  </si>
  <si>
    <t>LANGOA BARTON</t>
  </si>
  <si>
    <t>GEVREY CHAMBERTIN Clos St Jacques</t>
  </si>
  <si>
    <t>ROUSSEAU Armand</t>
  </si>
  <si>
    <t>CHAMBOLLE MUSIGNY Les Beaux Bruns</t>
  </si>
  <si>
    <t>BARTHOD-NOËLLAT</t>
  </si>
  <si>
    <t>POMMARD RUGIENS</t>
  </si>
  <si>
    <t>BUFFET</t>
  </si>
  <si>
    <t>POMMARD EPENOTS</t>
  </si>
  <si>
    <t>CATHIARD</t>
  </si>
  <si>
    <t>REBOURSEAU</t>
  </si>
  <si>
    <t>VOSNE ROMANEE</t>
  </si>
  <si>
    <t>CHEVIGNY</t>
  </si>
  <si>
    <t>CLOS VOUGEOT</t>
  </si>
  <si>
    <t>CHAMBOLLE MUSIGNY Amoureuses</t>
  </si>
  <si>
    <t>GROFFIER</t>
  </si>
  <si>
    <t>MONTRACHET</t>
  </si>
  <si>
    <t>COMTES LAFON</t>
  </si>
  <si>
    <t>LAURENT</t>
  </si>
  <si>
    <t>CHAMBOLLE MUSIGNY Combe d'Orveaux</t>
  </si>
  <si>
    <t>SAVIGNY LES BEAUNE VIEILLES VIGNES</t>
  </si>
  <si>
    <t>POMMARD 1er cru Vieilles Vignes</t>
  </si>
  <si>
    <t>POUJEAUX</t>
  </si>
  <si>
    <t>Moulis</t>
  </si>
  <si>
    <t>Veuve Cliquot</t>
  </si>
  <si>
    <t>gift box</t>
  </si>
  <si>
    <t>Brut</t>
  </si>
  <si>
    <t>blanc de blancs</t>
  </si>
  <si>
    <t>Brut cuvée du bicentenaire</t>
  </si>
  <si>
    <t>0,375l</t>
  </si>
  <si>
    <t>BURGUNDY red</t>
  </si>
  <si>
    <t>BURGUNDY white</t>
  </si>
  <si>
    <t>MEO CAMUZET</t>
  </si>
  <si>
    <t>VOSNE ROMANEE Les Brûlées</t>
  </si>
  <si>
    <t>btl n°250321B</t>
  </si>
  <si>
    <t>VOSNE ROMANEE Les Chaumes</t>
  </si>
  <si>
    <t>ROUMIER Georges</t>
  </si>
  <si>
    <t>occ24</t>
  </si>
  <si>
    <t>CLOS DES GOISSES</t>
  </si>
  <si>
    <t>Philiponnat</t>
  </si>
  <si>
    <t>PALMER</t>
  </si>
  <si>
    <t>LA DOMINIQUE</t>
  </si>
  <si>
    <t>RICHEBOURG</t>
  </si>
  <si>
    <t>ASSORTMENT  (2 Tâche, 2 St Vivant, 1 Grds Echezeaux, 1 Echezeaux)</t>
  </si>
  <si>
    <t>MONTROSE</t>
  </si>
  <si>
    <t>CHEVAL BLANC</t>
  </si>
  <si>
    <t>LAFITE ROTHSCHILD</t>
  </si>
  <si>
    <t>ANGELUS</t>
  </si>
  <si>
    <t>Amour de Deutz Brut MAG</t>
  </si>
  <si>
    <t>Deutz</t>
  </si>
  <si>
    <t>Amour de Deutz Rosé MAG</t>
  </si>
  <si>
    <t>LEROY</t>
  </si>
  <si>
    <t>PAPE CLEMENT</t>
  </si>
  <si>
    <t>CARRUADES DE LAFITE</t>
  </si>
  <si>
    <t>blanc de noirs</t>
  </si>
  <si>
    <t>Brut Nature cuvée Starck</t>
  </si>
  <si>
    <t>LEOVILLE LAS CASES</t>
  </si>
  <si>
    <t>COS D'ESTOURNEL</t>
  </si>
  <si>
    <t>Ausone, mouton, cheval, mission, yquem, petrus, htbrion, lafite, margaux</t>
  </si>
  <si>
    <t>ARMAILHAC</t>
  </si>
  <si>
    <t>CAMENSAC</t>
  </si>
  <si>
    <t>GISCOURS</t>
  </si>
  <si>
    <t>LA GOMERIE</t>
  </si>
  <si>
    <t>MARGAUX</t>
  </si>
  <si>
    <t>MONTROSE MAG</t>
  </si>
  <si>
    <t>PAVIE</t>
  </si>
  <si>
    <t>SALES de</t>
  </si>
  <si>
    <t>TALBOT</t>
  </si>
  <si>
    <t>DOMAINE DE CHEVALIER RED</t>
  </si>
  <si>
    <t>GRUAUD LAROSE</t>
  </si>
  <si>
    <t>LASCOMBES</t>
  </si>
  <si>
    <t>DAUZAC</t>
  </si>
  <si>
    <t>Sold out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</si>
</sst>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_ ;\-#,##0\ "/>
    <numFmt numFmtId="175" formatCode="#,##0.00\ _€"/>
    <numFmt numFmtId="176" formatCode="&quot;Vrai&quot;;&quot;Vrai&quot;;&quot;Faux&quot;"/>
    <numFmt numFmtId="177" formatCode="&quot;Actif&quot;;&quot;Actif&quot;;&quot;Inactif&quot;"/>
    <numFmt numFmtId="178" formatCode="[$€-2]\ #,##0.00_);[Red]\([$€-2]\ #,##0.00\)"/>
    <numFmt numFmtId="179" formatCode="0_ ;\-0\ "/>
    <numFmt numFmtId="180" formatCode="0.00_ ;\-0.00\ "/>
    <numFmt numFmtId="181" formatCode="0.000_ ;\-0.000\ "/>
    <numFmt numFmtId="182" formatCode="d/m/yy;@"/>
    <numFmt numFmtId="183" formatCode="0.000"/>
    <numFmt numFmtId="184" formatCode="0.0"/>
    <numFmt numFmtId="185" formatCode="0.0%"/>
    <numFmt numFmtId="186" formatCode="#,##0.0"/>
    <numFmt numFmtId="187" formatCode="#,##0.000"/>
    <numFmt numFmtId="188" formatCode="0.000000"/>
    <numFmt numFmtId="189" formatCode="0.00000"/>
    <numFmt numFmtId="190" formatCode="0.0000"/>
    <numFmt numFmtId="191" formatCode="0.0000000"/>
    <numFmt numFmtId="192" formatCode="_-* #,##0.000\ _€_-;\-* #,##0.000\ _€_-;_-* &quot;-&quot;??\ _€_-;_-@_-"/>
    <numFmt numFmtId="193" formatCode="_-* #,##0.0000\ _€_-;\-* #,##0.0000\ _€_-;_-* &quot;-&quot;??\ _€_-;_-@_-"/>
    <numFmt numFmtId="194" formatCode="_-* #,##0.0\ _€_-;\-* #,##0.0\ _€_-;_-* &quot;-&quot;??\ _€_-;_-@_-"/>
    <numFmt numFmtId="195" formatCode="_-* #,##0\ _€_-;\-* #,##0\ _€_-;_-* &quot;-&quot;??\ _€_-;_-@_-"/>
    <numFmt numFmtId="196" formatCode="#,##0&quot;  &quot;;&quot;-&quot;#,##0&quot;  &quot;"/>
    <numFmt numFmtId="197" formatCode="[$€-2]\ #,##0;[Red]\-[$€-2]\ #,##0"/>
    <numFmt numFmtId="198" formatCode="#,##0\ &quot;€&quot;"/>
    <numFmt numFmtId="199" formatCode="#,##0.00\ &quot;€&quot;"/>
    <numFmt numFmtId="200" formatCode="[h]:mm:ss;@"/>
    <numFmt numFmtId="201" formatCode="[$€]#,##0.00"/>
    <numFmt numFmtId="202" formatCode="_(* #,##0.0_);_(* \(#,##0.0\);_(* &quot;-&quot;??_);_(@_)"/>
    <numFmt numFmtId="203" formatCode="_(* #,##0_);_(* \(#,##0\);_(* &quot;-&quot;??_);_(@_)"/>
  </numFmts>
  <fonts count="159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u val="single"/>
      <sz val="18"/>
      <color indexed="16"/>
      <name val="Calibri"/>
      <family val="2"/>
    </font>
    <font>
      <u val="single"/>
      <sz val="20"/>
      <color indexed="16"/>
      <name val="Calibri"/>
      <family val="2"/>
    </font>
    <font>
      <i/>
      <u val="single"/>
      <sz val="14"/>
      <name val="Calibri"/>
      <family val="2"/>
    </font>
    <font>
      <sz val="9"/>
      <name val="Calibri"/>
      <family val="2"/>
    </font>
    <font>
      <sz val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12"/>
      <name val="Calibri"/>
      <family val="2"/>
    </font>
    <font>
      <sz val="10"/>
      <color indexed="12"/>
      <name val="Calibri"/>
      <family val="2"/>
    </font>
    <font>
      <sz val="11"/>
      <color indexed="12"/>
      <name val="Calibri"/>
      <family val="2"/>
    </font>
    <font>
      <b/>
      <i/>
      <u val="single"/>
      <sz val="12"/>
      <color indexed="60"/>
      <name val="新細明體"/>
      <family val="2"/>
    </font>
    <font>
      <b/>
      <i/>
      <u val="single"/>
      <sz val="18"/>
      <color indexed="60"/>
      <name val="Calibri"/>
      <family val="2"/>
    </font>
    <font>
      <strike/>
      <sz val="10"/>
      <name val="Calibri"/>
      <family val="2"/>
    </font>
    <font>
      <i/>
      <sz val="10"/>
      <name val="Calibri"/>
      <family val="2"/>
    </font>
    <font>
      <u val="single"/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b/>
      <sz val="10"/>
      <name val="Calibri"/>
      <family val="2"/>
    </font>
    <font>
      <sz val="8"/>
      <name val="Arial"/>
      <family val="2"/>
    </font>
    <font>
      <u val="single"/>
      <sz val="10"/>
      <color indexed="12"/>
      <name val="Calibri"/>
      <family val="2"/>
    </font>
    <font>
      <sz val="10"/>
      <name val="Calibri Light"/>
      <family val="2"/>
    </font>
    <font>
      <sz val="8"/>
      <name val="Calibri Light"/>
      <family val="2"/>
    </font>
    <font>
      <strike/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56"/>
      <name val="Calibri"/>
      <family val="2"/>
    </font>
    <font>
      <sz val="10"/>
      <color indexed="10"/>
      <name val="Calibri"/>
      <family val="2"/>
    </font>
    <font>
      <u val="single"/>
      <sz val="10"/>
      <color indexed="56"/>
      <name val="Calibri"/>
      <family val="2"/>
    </font>
    <font>
      <sz val="11"/>
      <color indexed="56"/>
      <name val="Calibri"/>
      <family val="2"/>
    </font>
    <font>
      <sz val="11"/>
      <color indexed="21"/>
      <name val="Calibri"/>
      <family val="2"/>
    </font>
    <font>
      <sz val="10"/>
      <color indexed="15"/>
      <name val="Calibri"/>
      <family val="2"/>
    </font>
    <font>
      <sz val="9"/>
      <color indexed="56"/>
      <name val="Calibri"/>
      <family val="2"/>
    </font>
    <font>
      <sz val="10"/>
      <color indexed="53"/>
      <name val="Calibri"/>
      <family val="2"/>
    </font>
    <font>
      <sz val="10"/>
      <color indexed="62"/>
      <name val="Calibri"/>
      <family val="2"/>
    </font>
    <font>
      <i/>
      <u val="single"/>
      <sz val="12"/>
      <color indexed="30"/>
      <name val="Calibri"/>
      <family val="2"/>
    </font>
    <font>
      <sz val="12"/>
      <color indexed="62"/>
      <name val="Calibri"/>
      <family val="2"/>
    </font>
    <font>
      <sz val="12"/>
      <color indexed="16"/>
      <name val="Calibri"/>
      <family val="2"/>
    </font>
    <font>
      <u val="single"/>
      <sz val="10"/>
      <color indexed="53"/>
      <name val="Calibri"/>
      <family val="2"/>
    </font>
    <font>
      <u val="single"/>
      <sz val="10"/>
      <color indexed="62"/>
      <name val="Calibri"/>
      <family val="2"/>
    </font>
    <font>
      <u val="single"/>
      <sz val="10"/>
      <color indexed="8"/>
      <name val="Calibri"/>
      <family val="2"/>
    </font>
    <font>
      <u val="single"/>
      <sz val="10"/>
      <color indexed="15"/>
      <name val="Calibri"/>
      <family val="2"/>
    </font>
    <font>
      <sz val="10"/>
      <color indexed="8"/>
      <name val="Calibri"/>
      <family val="2"/>
    </font>
    <font>
      <sz val="11"/>
      <color indexed="53"/>
      <name val="Calibri"/>
      <family val="2"/>
    </font>
    <font>
      <sz val="14"/>
      <color indexed="39"/>
      <name val="Calibri"/>
      <family val="2"/>
    </font>
    <font>
      <sz val="12"/>
      <color indexed="10"/>
      <name val="Calibri"/>
      <family val="2"/>
    </font>
    <font>
      <sz val="10"/>
      <color indexed="39"/>
      <name val="Calibri"/>
      <family val="2"/>
    </font>
    <font>
      <sz val="11"/>
      <color indexed="39"/>
      <name val="Calibri"/>
      <family val="2"/>
    </font>
    <font>
      <sz val="10"/>
      <color indexed="48"/>
      <name val="Calibri"/>
      <family val="2"/>
    </font>
    <font>
      <sz val="10"/>
      <color indexed="21"/>
      <name val="Arial"/>
      <family val="2"/>
    </font>
    <font>
      <u val="single"/>
      <sz val="10"/>
      <color indexed="21"/>
      <name val="Calibri"/>
      <family val="2"/>
    </font>
    <font>
      <sz val="10"/>
      <color indexed="21"/>
      <name val="Calibri"/>
      <family val="2"/>
    </font>
    <font>
      <sz val="9"/>
      <color indexed="21"/>
      <name val="Calibri"/>
      <family val="2"/>
    </font>
    <font>
      <sz val="12"/>
      <color indexed="39"/>
      <name val="Calibri"/>
      <family val="2"/>
    </font>
    <font>
      <sz val="9"/>
      <color indexed="39"/>
      <name val="Calibri"/>
      <family val="2"/>
    </font>
    <font>
      <i/>
      <strike/>
      <sz val="10"/>
      <color indexed="10"/>
      <name val="Calibri"/>
      <family val="2"/>
    </font>
    <font>
      <strike/>
      <sz val="10"/>
      <color indexed="39"/>
      <name val="Calibri"/>
      <family val="2"/>
    </font>
    <font>
      <sz val="8"/>
      <color indexed="39"/>
      <name val="Calibri"/>
      <family val="2"/>
    </font>
    <font>
      <strike/>
      <sz val="12"/>
      <color indexed="39"/>
      <name val="Calibri"/>
      <family val="2"/>
    </font>
    <font>
      <sz val="12"/>
      <name val="Calibri"/>
      <family val="2"/>
    </font>
    <font>
      <b/>
      <u val="single"/>
      <sz val="12"/>
      <color indexed="17"/>
      <name val="Calibri"/>
      <family val="2"/>
    </font>
    <font>
      <u val="single"/>
      <sz val="10"/>
      <color indexed="39"/>
      <name val="Calibri"/>
      <family val="2"/>
    </font>
    <font>
      <i/>
      <sz val="10"/>
      <color indexed="39"/>
      <name val="Calibri"/>
      <family val="2"/>
    </font>
    <font>
      <b/>
      <sz val="10"/>
      <color indexed="39"/>
      <name val="Calibri"/>
      <family val="2"/>
    </font>
    <font>
      <i/>
      <u val="single"/>
      <sz val="10"/>
      <color indexed="39"/>
      <name val="Calibri"/>
      <family val="2"/>
    </font>
    <font>
      <sz val="8"/>
      <color indexed="10"/>
      <name val="Calibri"/>
      <family val="2"/>
    </font>
    <font>
      <i/>
      <sz val="10"/>
      <color indexed="62"/>
      <name val="Calibri"/>
      <family val="2"/>
    </font>
    <font>
      <sz val="8"/>
      <color indexed="21"/>
      <name val="Calibri"/>
      <family val="2"/>
    </font>
    <font>
      <sz val="10"/>
      <color indexed="9"/>
      <name val="Calibri"/>
      <family val="2"/>
    </font>
    <font>
      <b/>
      <u val="single"/>
      <sz val="11"/>
      <color indexed="8"/>
      <name val="Calibri"/>
      <family val="2"/>
    </font>
    <font>
      <strike/>
      <sz val="10"/>
      <color indexed="23"/>
      <name val="Calibri"/>
      <family val="2"/>
    </font>
    <font>
      <strike/>
      <sz val="8"/>
      <color indexed="23"/>
      <name val="Calibri"/>
      <family val="2"/>
    </font>
    <font>
      <strike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2060"/>
      <name val="Calibri"/>
      <family val="2"/>
    </font>
    <font>
      <sz val="10"/>
      <color rgb="FFC00000"/>
      <name val="Calibri"/>
      <family val="2"/>
    </font>
    <font>
      <sz val="11"/>
      <color rgb="FFC00000"/>
      <name val="Calibri"/>
      <family val="2"/>
    </font>
    <font>
      <u val="single"/>
      <sz val="10"/>
      <color rgb="FF002060"/>
      <name val="Calibri"/>
      <family val="2"/>
    </font>
    <font>
      <sz val="11"/>
      <color rgb="FF002060"/>
      <name val="Calibri"/>
      <family val="2"/>
    </font>
    <font>
      <sz val="11"/>
      <color rgb="FF00B050"/>
      <name val="Calibri"/>
      <family val="2"/>
    </font>
    <font>
      <sz val="10"/>
      <color rgb="FF00B0F0"/>
      <name val="Calibri"/>
      <family val="2"/>
    </font>
    <font>
      <sz val="9"/>
      <color rgb="FF002060"/>
      <name val="Calibri"/>
      <family val="2"/>
    </font>
    <font>
      <sz val="10"/>
      <color theme="9" tint="-0.24997000396251678"/>
      <name val="Calibri"/>
      <family val="2"/>
    </font>
    <font>
      <sz val="10"/>
      <color rgb="FF7030A0"/>
      <name val="Calibri"/>
      <family val="2"/>
    </font>
    <font>
      <i/>
      <u val="single"/>
      <sz val="12"/>
      <color rgb="FF0070C0"/>
      <name val="Calibri"/>
      <family val="2"/>
    </font>
    <font>
      <sz val="10"/>
      <color theme="9"/>
      <name val="Calibri"/>
      <family val="2"/>
    </font>
    <font>
      <sz val="12"/>
      <color rgb="FF7030A0"/>
      <name val="Calibri"/>
      <family val="2"/>
    </font>
    <font>
      <sz val="12"/>
      <color rgb="FF990000"/>
      <name val="Calibri"/>
      <family val="2"/>
    </font>
    <font>
      <u val="single"/>
      <sz val="10"/>
      <color theme="9" tint="-0.24997000396251678"/>
      <name val="Calibri"/>
      <family val="2"/>
    </font>
    <font>
      <u val="single"/>
      <sz val="10"/>
      <color rgb="FF7030A0"/>
      <name val="Calibri"/>
      <family val="2"/>
    </font>
    <font>
      <u val="single"/>
      <sz val="10"/>
      <color theme="1"/>
      <name val="Calibri"/>
      <family val="2"/>
    </font>
    <font>
      <u val="single"/>
      <sz val="10"/>
      <color rgb="FF00B0F0"/>
      <name val="Calibri"/>
      <family val="2"/>
    </font>
    <font>
      <sz val="10"/>
      <color theme="1"/>
      <name val="Calibri"/>
      <family val="2"/>
    </font>
    <font>
      <sz val="11"/>
      <color theme="9" tint="-0.24997000396251678"/>
      <name val="Calibri"/>
      <family val="2"/>
    </font>
    <font>
      <sz val="11"/>
      <color rgb="FF7030A0"/>
      <name val="Calibri"/>
      <family val="2"/>
    </font>
    <font>
      <sz val="14"/>
      <color rgb="FF0000FF"/>
      <name val="Calibri"/>
      <family val="2"/>
    </font>
    <font>
      <sz val="12"/>
      <color rgb="FFFF0000"/>
      <name val="Calibri"/>
      <family val="2"/>
    </font>
    <font>
      <sz val="10"/>
      <color rgb="FF0000FF"/>
      <name val="Calibri"/>
      <family val="2"/>
    </font>
    <font>
      <sz val="11"/>
      <color rgb="FF0000FF"/>
      <name val="Calibri"/>
      <family val="2"/>
    </font>
    <font>
      <sz val="10"/>
      <color rgb="FF3333FF"/>
      <name val="Calibri"/>
      <family val="2"/>
    </font>
    <font>
      <sz val="10"/>
      <color rgb="FF00B050"/>
      <name val="Arial"/>
      <family val="2"/>
    </font>
    <font>
      <u val="single"/>
      <sz val="10"/>
      <color rgb="FF00B050"/>
      <name val="Calibri"/>
      <family val="2"/>
    </font>
    <font>
      <sz val="10"/>
      <color rgb="FF00B050"/>
      <name val="Calibri"/>
      <family val="2"/>
    </font>
    <font>
      <sz val="9"/>
      <color rgb="FF00B050"/>
      <name val="Calibri"/>
      <family val="2"/>
    </font>
    <font>
      <sz val="12"/>
      <color rgb="FF0000FF"/>
      <name val="Calibri"/>
      <family val="2"/>
    </font>
    <font>
      <sz val="9"/>
      <color rgb="FF0000FF"/>
      <name val="Calibri"/>
      <family val="2"/>
    </font>
    <font>
      <i/>
      <strike/>
      <sz val="10"/>
      <color rgb="FFFF0000"/>
      <name val="Calibri"/>
      <family val="2"/>
    </font>
    <font>
      <strike/>
      <sz val="10"/>
      <color rgb="FF0000FF"/>
      <name val="Calibri"/>
      <family val="2"/>
    </font>
    <font>
      <sz val="8"/>
      <color rgb="FF0000FF"/>
      <name val="Calibri"/>
      <family val="2"/>
    </font>
    <font>
      <strike/>
      <sz val="12"/>
      <color rgb="FF0000FF"/>
      <name val="Calibri"/>
      <family val="2"/>
    </font>
    <font>
      <sz val="10"/>
      <color rgb="FF000000"/>
      <name val="Calibri"/>
      <family val="2"/>
    </font>
    <font>
      <b/>
      <u val="single"/>
      <sz val="12"/>
      <color rgb="FF008000"/>
      <name val="Calibri"/>
      <family val="2"/>
    </font>
    <font>
      <sz val="10"/>
      <color rgb="FFFF0000"/>
      <name val="Calibri"/>
      <family val="2"/>
    </font>
    <font>
      <u val="single"/>
      <sz val="10"/>
      <color rgb="FF0000FF"/>
      <name val="Calibri"/>
      <family val="2"/>
    </font>
    <font>
      <i/>
      <sz val="10"/>
      <color rgb="FF0000FF"/>
      <name val="Calibri"/>
      <family val="2"/>
    </font>
    <font>
      <b/>
      <sz val="10"/>
      <color rgb="FF0000FF"/>
      <name val="Calibri"/>
      <family val="2"/>
    </font>
    <font>
      <i/>
      <u val="single"/>
      <sz val="10"/>
      <color rgb="FF0000FF"/>
      <name val="Calibri"/>
      <family val="2"/>
    </font>
    <font>
      <sz val="8"/>
      <color rgb="FFFF0000"/>
      <name val="Calibri"/>
      <family val="2"/>
    </font>
    <font>
      <i/>
      <sz val="10"/>
      <color rgb="FF7030A0"/>
      <name val="Calibri"/>
      <family val="2"/>
    </font>
    <font>
      <sz val="8"/>
      <color rgb="FF00B050"/>
      <name val="Calibri"/>
      <family val="2"/>
    </font>
    <font>
      <sz val="10"/>
      <color theme="0"/>
      <name val="Calibri"/>
      <family val="2"/>
    </font>
    <font>
      <sz val="11"/>
      <color rgb="FF000000"/>
      <name val="Calibri"/>
      <family val="2"/>
    </font>
    <font>
      <b/>
      <u val="single"/>
      <sz val="11"/>
      <color rgb="FF000000"/>
      <name val="Calibri"/>
      <family val="2"/>
    </font>
    <font>
      <strike/>
      <sz val="10"/>
      <color theme="1" tint="0.49998000264167786"/>
      <name val="Calibri"/>
      <family val="2"/>
    </font>
    <font>
      <strike/>
      <sz val="8"/>
      <color theme="1" tint="0.49998000264167786"/>
      <name val="Calibri"/>
      <family val="2"/>
    </font>
    <font>
      <strike/>
      <sz val="11"/>
      <color theme="1" tint="0.49998000264167786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5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5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0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5" fillId="20" borderId="0" applyNumberFormat="0" applyBorder="0" applyAlignment="0" applyProtection="0"/>
    <xf numFmtId="0" fontId="95" fillId="15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23" borderId="1" applyNumberFormat="0" applyAlignment="0" applyProtection="0"/>
    <xf numFmtId="0" fontId="98" fillId="0" borderId="2" applyNumberFormat="0" applyFill="0" applyAlignment="0" applyProtection="0"/>
    <xf numFmtId="173" fontId="0" fillId="0" borderId="0" applyFont="0" applyFill="0" applyBorder="0" applyAlignment="0" applyProtection="0"/>
    <xf numFmtId="0" fontId="99" fillId="24" borderId="1" applyNumberFormat="0" applyAlignment="0" applyProtection="0"/>
    <xf numFmtId="44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0" fillId="26" borderId="0" applyNumberFormat="0" applyBorder="0" applyAlignment="0" applyProtection="0"/>
    <xf numFmtId="0" fontId="0" fillId="0" borderId="0">
      <alignment/>
      <protection/>
    </xf>
    <xf numFmtId="0" fontId="94" fillId="0" borderId="0">
      <alignment/>
      <protection/>
    </xf>
    <xf numFmtId="0" fontId="0" fillId="27" borderId="3" applyNumberFormat="0" applyFont="0" applyAlignment="0" applyProtection="0"/>
    <xf numFmtId="9" fontId="0" fillId="0" borderId="0" applyFont="0" applyFill="0" applyBorder="0" applyAlignment="0" applyProtection="0"/>
    <xf numFmtId="0" fontId="101" fillId="28" borderId="0" applyNumberFormat="0" applyBorder="0" applyAlignment="0" applyProtection="0"/>
    <xf numFmtId="0" fontId="102" fillId="23" borderId="4" applyNumberFormat="0" applyAlignment="0" applyProtection="0"/>
    <xf numFmtId="0" fontId="10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104" fillId="0" borderId="8" applyNumberFormat="0" applyFill="0" applyAlignment="0" applyProtection="0"/>
    <xf numFmtId="0" fontId="105" fillId="29" borderId="9" applyNumberFormat="0" applyAlignment="0" applyProtection="0"/>
  </cellStyleXfs>
  <cellXfs count="2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3" fontId="106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107" fillId="0" borderId="0" xfId="0" applyFont="1" applyAlignment="1">
      <alignment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/>
    </xf>
    <xf numFmtId="0" fontId="107" fillId="0" borderId="0" xfId="0" applyFont="1" applyAlignment="1">
      <alignment horizontal="center"/>
    </xf>
    <xf numFmtId="3" fontId="107" fillId="0" borderId="0" xfId="0" applyNumberFormat="1" applyFont="1" applyAlignment="1">
      <alignment/>
    </xf>
    <xf numFmtId="3" fontId="3" fillId="0" borderId="0" xfId="0" applyNumberFormat="1" applyFont="1" applyAlignment="1">
      <alignment horizontal="center" vertical="center"/>
    </xf>
    <xf numFmtId="3" fontId="106" fillId="0" borderId="0" xfId="0" applyNumberFormat="1" applyFont="1" applyAlignment="1">
      <alignment/>
    </xf>
    <xf numFmtId="3" fontId="109" fillId="0" borderId="0" xfId="0" applyNumberFormat="1" applyFont="1" applyAlignment="1">
      <alignment horizontal="center"/>
    </xf>
    <xf numFmtId="3" fontId="109" fillId="0" borderId="0" xfId="0" applyNumberFormat="1" applyFont="1" applyAlignment="1">
      <alignment horizontal="center"/>
    </xf>
    <xf numFmtId="3" fontId="110" fillId="0" borderId="0" xfId="0" applyNumberFormat="1" applyFont="1" applyAlignment="1">
      <alignment/>
    </xf>
    <xf numFmtId="0" fontId="8" fillId="0" borderId="0" xfId="0" applyFont="1" applyAlignment="1">
      <alignment/>
    </xf>
    <xf numFmtId="0" fontId="111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4" fontId="106" fillId="0" borderId="0" xfId="0" applyNumberFormat="1" applyFont="1" applyAlignment="1">
      <alignment horizontal="center" vertical="center"/>
    </xf>
    <xf numFmtId="4" fontId="112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3" fontId="106" fillId="0" borderId="0" xfId="0" applyNumberFormat="1" applyFont="1" applyAlignment="1">
      <alignment horizontal="center" vertical="center"/>
    </xf>
    <xf numFmtId="3" fontId="112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3" fontId="113" fillId="0" borderId="0" xfId="0" applyNumberFormat="1" applyFont="1" applyAlignment="1">
      <alignment vertical="center"/>
    </xf>
    <xf numFmtId="3" fontId="109" fillId="0" borderId="0" xfId="0" applyNumberFormat="1" applyFont="1" applyAlignment="1">
      <alignment horizontal="center" vertical="center"/>
    </xf>
    <xf numFmtId="3" fontId="3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3" fontId="112" fillId="0" borderId="1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106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3" fontId="106" fillId="0" borderId="11" xfId="0" applyNumberFormat="1" applyFont="1" applyBorder="1" applyAlignment="1">
      <alignment vertical="center"/>
    </xf>
    <xf numFmtId="3" fontId="114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3" fontId="106" fillId="0" borderId="0" xfId="0" applyNumberFormat="1" applyFont="1" applyAlignment="1">
      <alignment vertical="center"/>
    </xf>
    <xf numFmtId="3" fontId="114" fillId="0" borderId="0" xfId="0" applyNumberFormat="1" applyFont="1" applyAlignment="1">
      <alignment vertical="center"/>
    </xf>
    <xf numFmtId="3" fontId="115" fillId="0" borderId="0" xfId="0" applyNumberFormat="1" applyFont="1" applyAlignment="1">
      <alignment vertical="center"/>
    </xf>
    <xf numFmtId="0" fontId="11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7" fontId="3" fillId="0" borderId="11" xfId="0" applyNumberFormat="1" applyFont="1" applyBorder="1" applyAlignment="1">
      <alignment horizontal="center" vertical="center"/>
    </xf>
    <xf numFmtId="37" fontId="3" fillId="0" borderId="0" xfId="0" applyNumberFormat="1" applyFont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/>
    </xf>
    <xf numFmtId="0" fontId="117" fillId="0" borderId="0" xfId="0" applyFont="1" applyAlignment="1">
      <alignment/>
    </xf>
    <xf numFmtId="3" fontId="117" fillId="0" borderId="0" xfId="0" applyNumberFormat="1" applyFont="1" applyAlignment="1">
      <alignment/>
    </xf>
    <xf numFmtId="0" fontId="117" fillId="0" borderId="0" xfId="0" applyFont="1" applyAlignment="1">
      <alignment horizontal="center"/>
    </xf>
    <xf numFmtId="37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10" fillId="0" borderId="0" xfId="46" applyAlignment="1" applyProtection="1">
      <alignment horizontal="center" vertical="center"/>
      <protection/>
    </xf>
    <xf numFmtId="11" fontId="2" fillId="0" borderId="0" xfId="0" applyNumberFormat="1" applyFont="1" applyAlignment="1">
      <alignment horizontal="center"/>
    </xf>
    <xf numFmtId="3" fontId="118" fillId="0" borderId="0" xfId="0" applyNumberFormat="1" applyFont="1" applyAlignment="1">
      <alignment/>
    </xf>
    <xf numFmtId="3" fontId="112" fillId="0" borderId="0" xfId="0" applyNumberFormat="1" applyFont="1" applyAlignment="1">
      <alignment/>
    </xf>
    <xf numFmtId="0" fontId="119" fillId="0" borderId="0" xfId="0" applyFont="1" applyAlignment="1">
      <alignment/>
    </xf>
    <xf numFmtId="3" fontId="120" fillId="0" borderId="0" xfId="0" applyNumberFormat="1" applyFont="1" applyAlignment="1">
      <alignment/>
    </xf>
    <xf numFmtId="3" fontId="121" fillId="0" borderId="0" xfId="0" applyNumberFormat="1" applyFont="1" applyAlignment="1">
      <alignment/>
    </xf>
    <xf numFmtId="3" fontId="122" fillId="0" borderId="0" xfId="0" applyNumberFormat="1" applyFont="1" applyAlignment="1">
      <alignment/>
    </xf>
    <xf numFmtId="3" fontId="123" fillId="0" borderId="0" xfId="0" applyNumberFormat="1" applyFont="1" applyAlignment="1">
      <alignment/>
    </xf>
    <xf numFmtId="4" fontId="114" fillId="0" borderId="0" xfId="0" applyNumberFormat="1" applyFont="1" applyAlignment="1">
      <alignment vertical="center"/>
    </xf>
    <xf numFmtId="187" fontId="115" fillId="0" borderId="0" xfId="0" applyNumberFormat="1" applyFont="1" applyAlignment="1">
      <alignment vertical="center"/>
    </xf>
    <xf numFmtId="3" fontId="114" fillId="0" borderId="0" xfId="0" applyNumberFormat="1" applyFont="1" applyAlignment="1">
      <alignment vertical="center"/>
    </xf>
    <xf numFmtId="3" fontId="115" fillId="0" borderId="0" xfId="0" applyNumberFormat="1" applyFont="1" applyAlignment="1">
      <alignment vertical="center"/>
    </xf>
    <xf numFmtId="3" fontId="124" fillId="0" borderId="0" xfId="0" applyNumberFormat="1" applyFont="1" applyAlignment="1">
      <alignment vertical="center"/>
    </xf>
    <xf numFmtId="3" fontId="120" fillId="0" borderId="0" xfId="46" applyNumberFormat="1" applyFont="1" applyAlignment="1" applyProtection="1">
      <alignment vertical="center"/>
      <protection/>
    </xf>
    <xf numFmtId="3" fontId="121" fillId="0" borderId="0" xfId="46" applyNumberFormat="1" applyFont="1" applyAlignment="1" applyProtection="1">
      <alignment vertical="center"/>
      <protection/>
    </xf>
    <xf numFmtId="3" fontId="122" fillId="0" borderId="0" xfId="46" applyNumberFormat="1" applyFont="1" applyAlignment="1" applyProtection="1">
      <alignment vertical="center"/>
      <protection/>
    </xf>
    <xf numFmtId="3" fontId="120" fillId="0" borderId="0" xfId="0" applyNumberFormat="1" applyFont="1" applyAlignment="1">
      <alignment vertical="center"/>
    </xf>
    <xf numFmtId="3" fontId="121" fillId="0" borderId="0" xfId="0" applyNumberFormat="1" applyFont="1" applyAlignment="1">
      <alignment vertical="center"/>
    </xf>
    <xf numFmtId="3" fontId="122" fillId="0" borderId="0" xfId="0" applyNumberFormat="1" applyFont="1" applyAlignment="1">
      <alignment vertical="center"/>
    </xf>
    <xf numFmtId="3" fontId="123" fillId="0" borderId="0" xfId="0" applyNumberFormat="1" applyFont="1" applyAlignment="1">
      <alignment vertical="center"/>
    </xf>
    <xf numFmtId="3" fontId="115" fillId="0" borderId="11" xfId="0" applyNumberFormat="1" applyFont="1" applyBorder="1" applyAlignment="1">
      <alignment vertical="center"/>
    </xf>
    <xf numFmtId="3" fontId="114" fillId="0" borderId="0" xfId="0" applyNumberFormat="1" applyFont="1" applyAlignment="1">
      <alignment/>
    </xf>
    <xf numFmtId="3" fontId="115" fillId="0" borderId="0" xfId="0" applyNumberFormat="1" applyFont="1" applyAlignment="1">
      <alignment/>
    </xf>
    <xf numFmtId="3" fontId="124" fillId="0" borderId="0" xfId="0" applyNumberFormat="1" applyFont="1" applyAlignment="1">
      <alignment/>
    </xf>
    <xf numFmtId="3" fontId="125" fillId="0" borderId="0" xfId="0" applyNumberFormat="1" applyFont="1" applyAlignment="1">
      <alignment/>
    </xf>
    <xf numFmtId="3" fontId="126" fillId="0" borderId="0" xfId="0" applyNumberFormat="1" applyFont="1" applyAlignment="1">
      <alignment/>
    </xf>
    <xf numFmtId="3" fontId="120" fillId="0" borderId="0" xfId="0" applyNumberFormat="1" applyFont="1" applyAlignment="1">
      <alignment/>
    </xf>
    <xf numFmtId="3" fontId="121" fillId="0" borderId="0" xfId="0" applyNumberFormat="1" applyFont="1" applyAlignment="1">
      <alignment/>
    </xf>
    <xf numFmtId="3" fontId="122" fillId="0" borderId="0" xfId="0" applyNumberFormat="1" applyFont="1" applyAlignment="1">
      <alignment/>
    </xf>
    <xf numFmtId="3" fontId="114" fillId="0" borderId="0" xfId="0" applyNumberFormat="1" applyFont="1" applyAlignment="1">
      <alignment/>
    </xf>
    <xf numFmtId="3" fontId="115" fillId="0" borderId="0" xfId="0" applyNumberFormat="1" applyFont="1" applyAlignment="1">
      <alignment/>
    </xf>
    <xf numFmtId="3" fontId="124" fillId="0" borderId="0" xfId="0" applyNumberFormat="1" applyFont="1" applyAlignment="1">
      <alignment/>
    </xf>
    <xf numFmtId="0" fontId="127" fillId="0" borderId="0" xfId="0" applyFont="1" applyAlignment="1">
      <alignment horizontal="center" vertical="center"/>
    </xf>
    <xf numFmtId="3" fontId="128" fillId="0" borderId="0" xfId="0" applyNumberFormat="1" applyFont="1" applyAlignment="1">
      <alignment/>
    </xf>
    <xf numFmtId="0" fontId="129" fillId="0" borderId="0" xfId="0" applyFont="1" applyAlignment="1">
      <alignment/>
    </xf>
    <xf numFmtId="0" fontId="130" fillId="0" borderId="0" xfId="0" applyFont="1" applyAlignment="1">
      <alignment/>
    </xf>
    <xf numFmtId="0" fontId="131" fillId="0" borderId="0" xfId="0" applyFont="1" applyAlignment="1">
      <alignment/>
    </xf>
    <xf numFmtId="3" fontId="112" fillId="0" borderId="0" xfId="0" applyNumberFormat="1" applyFont="1" applyAlignment="1">
      <alignment vertical="center"/>
    </xf>
    <xf numFmtId="3" fontId="132" fillId="0" borderId="0" xfId="0" applyNumberFormat="1" applyFont="1" applyAlignment="1">
      <alignment/>
    </xf>
    <xf numFmtId="3" fontId="133" fillId="0" borderId="0" xfId="0" applyNumberFormat="1" applyFont="1" applyAlignment="1">
      <alignment horizontal="center"/>
    </xf>
    <xf numFmtId="4" fontId="134" fillId="0" borderId="0" xfId="0" applyNumberFormat="1" applyFont="1" applyAlignment="1">
      <alignment horizontal="center" vertical="center"/>
    </xf>
    <xf numFmtId="3" fontId="134" fillId="0" borderId="0" xfId="0" applyNumberFormat="1" applyFont="1" applyAlignment="1">
      <alignment horizontal="center" vertical="center"/>
    </xf>
    <xf numFmtId="3" fontId="135" fillId="0" borderId="0" xfId="0" applyNumberFormat="1" applyFont="1" applyAlignment="1">
      <alignment vertical="center"/>
    </xf>
    <xf numFmtId="3" fontId="133" fillId="0" borderId="0" xfId="0" applyNumberFormat="1" applyFont="1" applyAlignment="1">
      <alignment horizontal="center" vertical="center"/>
    </xf>
    <xf numFmtId="3" fontId="134" fillId="0" borderId="11" xfId="0" applyNumberFormat="1" applyFont="1" applyBorder="1" applyAlignment="1">
      <alignment vertical="center"/>
    </xf>
    <xf numFmtId="3" fontId="134" fillId="0" borderId="0" xfId="0" applyNumberFormat="1" applyFont="1" applyAlignment="1">
      <alignment vertical="center"/>
    </xf>
    <xf numFmtId="3" fontId="134" fillId="0" borderId="0" xfId="0" applyNumberFormat="1" applyFont="1" applyAlignment="1">
      <alignment/>
    </xf>
    <xf numFmtId="3" fontId="134" fillId="0" borderId="0" xfId="0" applyNumberFormat="1" applyFont="1" applyAlignment="1">
      <alignment/>
    </xf>
    <xf numFmtId="3" fontId="133" fillId="0" borderId="0" xfId="0" applyNumberFormat="1" applyFont="1" applyAlignment="1">
      <alignment horizontal="center"/>
    </xf>
    <xf numFmtId="3" fontId="111" fillId="0" borderId="0" xfId="0" applyNumberFormat="1" applyFont="1" applyAlignment="1">
      <alignment/>
    </xf>
    <xf numFmtId="1" fontId="136" fillId="0" borderId="0" xfId="0" applyNumberFormat="1" applyFont="1" applyAlignment="1">
      <alignment/>
    </xf>
    <xf numFmtId="10" fontId="137" fillId="0" borderId="0" xfId="56" applyNumberFormat="1" applyFont="1" applyAlignment="1">
      <alignment/>
    </xf>
    <xf numFmtId="0" fontId="138" fillId="0" borderId="0" xfId="0" applyFont="1" applyAlignment="1">
      <alignment/>
    </xf>
    <xf numFmtId="0" fontId="139" fillId="0" borderId="0" xfId="0" applyFont="1" applyAlignment="1">
      <alignment/>
    </xf>
    <xf numFmtId="0" fontId="10" fillId="0" borderId="0" xfId="46" applyAlignment="1" applyProtection="1">
      <alignment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37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29" fillId="0" borderId="0" xfId="46" applyFont="1" applyAlignment="1" applyProtection="1">
      <alignment horizontal="center"/>
      <protection/>
    </xf>
    <xf numFmtId="0" fontId="3" fillId="0" borderId="0" xfId="46" applyFont="1" applyAlignment="1" applyProtection="1">
      <alignment horizontal="center"/>
      <protection/>
    </xf>
    <xf numFmtId="0" fontId="18" fillId="0" borderId="0" xfId="0" applyFont="1" applyAlignment="1">
      <alignment horizont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96" fontId="3" fillId="0" borderId="12" xfId="0" applyNumberFormat="1" applyFont="1" applyBorder="1" applyAlignment="1">
      <alignment horizontal="center" vertical="center"/>
    </xf>
    <xf numFmtId="0" fontId="129" fillId="0" borderId="0" xfId="0" applyFont="1" applyAlignment="1">
      <alignment horizontal="center"/>
    </xf>
    <xf numFmtId="0" fontId="140" fillId="0" borderId="0" xfId="0" applyFont="1" applyAlignment="1">
      <alignment horizontal="center" vertical="center"/>
    </xf>
    <xf numFmtId="0" fontId="129" fillId="0" borderId="0" xfId="0" applyFont="1" applyAlignment="1">
      <alignment vertical="center"/>
    </xf>
    <xf numFmtId="0" fontId="129" fillId="0" borderId="0" xfId="0" applyFont="1" applyAlignment="1">
      <alignment horizontal="center" vertical="center"/>
    </xf>
    <xf numFmtId="0" fontId="129" fillId="0" borderId="0" xfId="0" applyFont="1" applyAlignment="1">
      <alignment horizontal="left"/>
    </xf>
    <xf numFmtId="1" fontId="129" fillId="0" borderId="0" xfId="0" applyNumberFormat="1" applyFont="1" applyAlignment="1">
      <alignment horizontal="center" vertical="center"/>
    </xf>
    <xf numFmtId="37" fontId="129" fillId="0" borderId="0" xfId="0" applyNumberFormat="1" applyFont="1" applyAlignment="1">
      <alignment horizontal="center" vertical="center"/>
    </xf>
    <xf numFmtId="1" fontId="129" fillId="0" borderId="0" xfId="0" applyNumberFormat="1" applyFont="1" applyAlignment="1">
      <alignment horizontal="right"/>
    </xf>
    <xf numFmtId="1" fontId="136" fillId="0" borderId="0" xfId="0" applyNumberFormat="1" applyFont="1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1" fontId="141" fillId="0" borderId="0" xfId="0" applyNumberFormat="1" applyFont="1" applyAlignment="1">
      <alignment/>
    </xf>
    <xf numFmtId="4" fontId="124" fillId="0" borderId="0" xfId="0" applyNumberFormat="1" applyFont="1" applyAlignment="1">
      <alignment vertical="center"/>
    </xf>
    <xf numFmtId="3" fontId="3" fillId="0" borderId="12" xfId="0" applyNumberFormat="1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79" fillId="0" borderId="0" xfId="0" applyFont="1" applyAlignment="1">
      <alignment/>
    </xf>
    <xf numFmtId="0" fontId="142" fillId="0" borderId="0" xfId="0" applyFont="1" applyAlignment="1">
      <alignment horizontal="center"/>
    </xf>
    <xf numFmtId="199" fontId="2" fillId="0" borderId="0" xfId="0" applyNumberFormat="1" applyFont="1" applyAlignment="1">
      <alignment/>
    </xf>
    <xf numFmtId="0" fontId="19" fillId="0" borderId="13" xfId="0" applyFont="1" applyBorder="1" applyAlignment="1">
      <alignment/>
    </xf>
    <xf numFmtId="3" fontId="2" fillId="0" borderId="13" xfId="0" applyNumberFormat="1" applyFont="1" applyBorder="1" applyAlignment="1">
      <alignment/>
    </xf>
    <xf numFmtId="199" fontId="2" fillId="0" borderId="13" xfId="0" applyNumberFormat="1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143" fillId="0" borderId="0" xfId="0" applyFont="1" applyAlignment="1">
      <alignment/>
    </xf>
    <xf numFmtId="0" fontId="144" fillId="0" borderId="0" xfId="0" applyFont="1" applyAlignment="1">
      <alignment horizontal="center"/>
    </xf>
    <xf numFmtId="0" fontId="136" fillId="0" borderId="0" xfId="0" applyFont="1" applyAlignment="1">
      <alignment/>
    </xf>
    <xf numFmtId="0" fontId="145" fillId="0" borderId="0" xfId="46" applyFont="1" applyAlignment="1" applyProtection="1">
      <alignment/>
      <protection/>
    </xf>
    <xf numFmtId="0" fontId="139" fillId="0" borderId="0" xfId="0" applyFont="1" applyAlignment="1">
      <alignment horizontal="center"/>
    </xf>
    <xf numFmtId="0" fontId="146" fillId="0" borderId="0" xfId="0" applyFont="1" applyAlignment="1">
      <alignment/>
    </xf>
    <xf numFmtId="0" fontId="147" fillId="0" borderId="0" xfId="0" applyFont="1" applyAlignment="1">
      <alignment horizontal="center"/>
    </xf>
    <xf numFmtId="199" fontId="129" fillId="0" borderId="0" xfId="0" applyNumberFormat="1" applyFont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Alignment="1">
      <alignment/>
    </xf>
    <xf numFmtId="0" fontId="24" fillId="0" borderId="13" xfId="0" applyFont="1" applyBorder="1" applyAlignment="1">
      <alignment horizontal="center"/>
    </xf>
    <xf numFmtId="199" fontId="3" fillId="0" borderId="13" xfId="0" applyNumberFormat="1" applyFont="1" applyBorder="1" applyAlignment="1">
      <alignment horizontal="center"/>
    </xf>
    <xf numFmtId="199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122" fillId="0" borderId="0" xfId="0" applyNumberFormat="1" applyFont="1" applyAlignment="1">
      <alignment horizontal="center" vertical="center"/>
    </xf>
    <xf numFmtId="3" fontId="120" fillId="0" borderId="0" xfId="0" applyNumberFormat="1" applyFont="1" applyAlignment="1">
      <alignment horizontal="center" vertical="center"/>
    </xf>
    <xf numFmtId="3" fontId="121" fillId="0" borderId="0" xfId="0" applyNumberFormat="1" applyFont="1" applyAlignment="1">
      <alignment horizontal="center" vertical="center"/>
    </xf>
    <xf numFmtId="3" fontId="123" fillId="0" borderId="0" xfId="0" applyNumberFormat="1" applyFont="1" applyAlignment="1">
      <alignment horizontal="center" vertical="center"/>
    </xf>
    <xf numFmtId="0" fontId="10" fillId="0" borderId="0" xfId="46" applyAlignment="1" applyProtection="1">
      <alignment vertical="center"/>
      <protection/>
    </xf>
    <xf numFmtId="3" fontId="3" fillId="0" borderId="11" xfId="0" applyNumberFormat="1" applyFont="1" applyBorder="1" applyAlignment="1">
      <alignment horizontal="right"/>
    </xf>
    <xf numFmtId="0" fontId="136" fillId="0" borderId="0" xfId="0" applyFont="1" applyAlignment="1">
      <alignment vertical="center"/>
    </xf>
    <xf numFmtId="0" fontId="130" fillId="0" borderId="0" xfId="0" applyFont="1" applyAlignment="1">
      <alignment vertical="center"/>
    </xf>
    <xf numFmtId="0" fontId="148" fillId="0" borderId="0" xfId="0" applyFont="1" applyAlignment="1">
      <alignment horizontal="left"/>
    </xf>
    <xf numFmtId="0" fontId="129" fillId="0" borderId="0" xfId="0" applyFont="1" applyAlignment="1">
      <alignment horizontal="left"/>
    </xf>
    <xf numFmtId="0" fontId="144" fillId="0" borderId="0" xfId="46" applyFont="1" applyAlignment="1" applyProtection="1">
      <alignment horizontal="center"/>
      <protection/>
    </xf>
    <xf numFmtId="0" fontId="144" fillId="0" borderId="11" xfId="0" applyFont="1" applyBorder="1" applyAlignment="1">
      <alignment vertical="center"/>
    </xf>
    <xf numFmtId="0" fontId="144" fillId="0" borderId="11" xfId="0" applyFont="1" applyBorder="1" applyAlignment="1">
      <alignment horizontal="center" vertical="center"/>
    </xf>
    <xf numFmtId="0" fontId="144" fillId="0" borderId="11" xfId="0" applyFont="1" applyBorder="1" applyAlignment="1">
      <alignment horizontal="left" vertical="center"/>
    </xf>
    <xf numFmtId="3" fontId="144" fillId="0" borderId="11" xfId="0" applyNumberFormat="1" applyFont="1" applyBorder="1" applyAlignment="1">
      <alignment horizontal="center" vertical="center"/>
    </xf>
    <xf numFmtId="37" fontId="144" fillId="0" borderId="11" xfId="0" applyNumberFormat="1" applyFont="1" applyBorder="1" applyAlignment="1">
      <alignment horizontal="center" vertical="center"/>
    </xf>
    <xf numFmtId="3" fontId="144" fillId="0" borderId="11" xfId="0" applyNumberFormat="1" applyFont="1" applyBorder="1" applyAlignment="1">
      <alignment vertical="center"/>
    </xf>
    <xf numFmtId="0" fontId="149" fillId="0" borderId="11" xfId="0" applyFont="1" applyBorder="1" applyAlignment="1">
      <alignment horizontal="center" vertical="center"/>
    </xf>
    <xf numFmtId="0" fontId="127" fillId="0" borderId="0" xfId="0" applyFont="1" applyAlignment="1">
      <alignment/>
    </xf>
    <xf numFmtId="1" fontId="127" fillId="0" borderId="0" xfId="0" applyNumberFormat="1" applyFont="1" applyAlignment="1">
      <alignment/>
    </xf>
    <xf numFmtId="3" fontId="150" fillId="0" borderId="0" xfId="0" applyNumberFormat="1" applyFont="1" applyAlignment="1">
      <alignment horizontal="center" vertical="center"/>
    </xf>
    <xf numFmtId="0" fontId="27" fillId="0" borderId="0" xfId="46" applyFont="1" applyAlignment="1" applyProtection="1">
      <alignment horizontal="center"/>
      <protection/>
    </xf>
    <xf numFmtId="0" fontId="27" fillId="0" borderId="11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left" vertical="center"/>
    </xf>
    <xf numFmtId="3" fontId="27" fillId="0" borderId="11" xfId="0" applyNumberFormat="1" applyFont="1" applyBorder="1" applyAlignment="1">
      <alignment horizontal="center" vertical="center"/>
    </xf>
    <xf numFmtId="37" fontId="27" fillId="0" borderId="11" xfId="0" applyNumberFormat="1" applyFont="1" applyBorder="1" applyAlignment="1">
      <alignment horizontal="center" vertical="center"/>
    </xf>
    <xf numFmtId="3" fontId="27" fillId="0" borderId="11" xfId="0" applyNumberFormat="1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6" fillId="0" borderId="0" xfId="46" applyFont="1" applyAlignment="1" applyProtection="1">
      <alignment/>
      <protection/>
    </xf>
    <xf numFmtId="0" fontId="17" fillId="0" borderId="0" xfId="46" applyFont="1" applyAlignment="1" applyProtection="1">
      <alignment horizontal="center"/>
      <protection/>
    </xf>
    <xf numFmtId="0" fontId="134" fillId="0" borderId="11" xfId="0" applyFont="1" applyBorder="1" applyAlignment="1">
      <alignment vertical="center"/>
    </xf>
    <xf numFmtId="0" fontId="134" fillId="0" borderId="11" xfId="0" applyFont="1" applyBorder="1" applyAlignment="1">
      <alignment horizontal="center" vertical="center"/>
    </xf>
    <xf numFmtId="0" fontId="134" fillId="0" borderId="11" xfId="0" applyFont="1" applyBorder="1" applyAlignment="1">
      <alignment horizontal="left" vertical="center"/>
    </xf>
    <xf numFmtId="37" fontId="134" fillId="0" borderId="11" xfId="0" applyNumberFormat="1" applyFont="1" applyBorder="1" applyAlignment="1">
      <alignment horizontal="center" vertical="center"/>
    </xf>
    <xf numFmtId="0" fontId="151" fillId="0" borderId="11" xfId="0" applyFont="1" applyBorder="1" applyAlignment="1">
      <alignment horizontal="center" vertical="center"/>
    </xf>
    <xf numFmtId="0" fontId="134" fillId="0" borderId="0" xfId="46" applyFont="1" applyAlignment="1" applyProtection="1">
      <alignment horizontal="center" vertical="center"/>
      <protection/>
    </xf>
    <xf numFmtId="3" fontId="134" fillId="0" borderId="11" xfId="0" applyNumberFormat="1" applyFont="1" applyBorder="1" applyAlignment="1">
      <alignment horizontal="right" vertical="center"/>
    </xf>
    <xf numFmtId="0" fontId="152" fillId="0" borderId="0" xfId="0" applyFont="1" applyAlignment="1">
      <alignment horizontal="center"/>
    </xf>
    <xf numFmtId="0" fontId="153" fillId="0" borderId="0" xfId="0" applyFont="1" applyAlignment="1">
      <alignment/>
    </xf>
    <xf numFmtId="0" fontId="154" fillId="0" borderId="0" xfId="0" applyFont="1" applyAlignment="1">
      <alignment horizontal="center"/>
    </xf>
    <xf numFmtId="0" fontId="154" fillId="0" borderId="0" xfId="0" applyFont="1" applyAlignment="1">
      <alignment/>
    </xf>
    <xf numFmtId="0" fontId="153" fillId="0" borderId="0" xfId="0" applyFont="1" applyAlignment="1">
      <alignment horizontal="center"/>
    </xf>
    <xf numFmtId="3" fontId="3" fillId="0" borderId="0" xfId="0" applyNumberFormat="1" applyFont="1" applyBorder="1" applyAlignment="1">
      <alignment vertical="center"/>
    </xf>
    <xf numFmtId="3" fontId="115" fillId="0" borderId="0" xfId="0" applyNumberFormat="1" applyFont="1" applyBorder="1" applyAlignment="1">
      <alignment vertical="center"/>
    </xf>
    <xf numFmtId="3" fontId="134" fillId="0" borderId="0" xfId="0" applyNumberFormat="1" applyFont="1" applyBorder="1" applyAlignment="1">
      <alignment vertical="center"/>
    </xf>
    <xf numFmtId="3" fontId="114" fillId="0" borderId="0" xfId="0" applyNumberFormat="1" applyFont="1" applyBorder="1" applyAlignment="1">
      <alignment vertical="center"/>
    </xf>
    <xf numFmtId="3" fontId="106" fillId="0" borderId="0" xfId="0" applyNumberFormat="1" applyFont="1" applyBorder="1" applyAlignment="1">
      <alignment vertical="center"/>
    </xf>
    <xf numFmtId="3" fontId="112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144" fillId="0" borderId="0" xfId="0" applyFont="1" applyBorder="1" applyAlignment="1">
      <alignment vertical="center"/>
    </xf>
    <xf numFmtId="0" fontId="144" fillId="0" borderId="0" xfId="0" applyFont="1" applyBorder="1" applyAlignment="1">
      <alignment horizontal="center" vertical="center"/>
    </xf>
    <xf numFmtId="0" fontId="144" fillId="0" borderId="0" xfId="0" applyFont="1" applyBorder="1" applyAlignment="1">
      <alignment horizontal="left" vertical="center"/>
    </xf>
    <xf numFmtId="37" fontId="144" fillId="0" borderId="0" xfId="0" applyNumberFormat="1" applyFont="1" applyBorder="1" applyAlignment="1">
      <alignment horizontal="center" vertical="center"/>
    </xf>
    <xf numFmtId="3" fontId="144" fillId="0" borderId="0" xfId="0" applyNumberFormat="1" applyFont="1" applyBorder="1" applyAlignment="1">
      <alignment vertical="center"/>
    </xf>
    <xf numFmtId="0" fontId="149" fillId="0" borderId="0" xfId="0" applyFont="1" applyBorder="1" applyAlignment="1">
      <alignment horizontal="center" vertical="center"/>
    </xf>
    <xf numFmtId="3" fontId="144" fillId="0" borderId="14" xfId="0" applyNumberFormat="1" applyFont="1" applyBorder="1" applyAlignment="1">
      <alignment horizontal="center" vertical="center"/>
    </xf>
    <xf numFmtId="0" fontId="26" fillId="0" borderId="0" xfId="46" applyFont="1" applyAlignment="1" applyProtection="1">
      <alignment vertical="center"/>
      <protection/>
    </xf>
    <xf numFmtId="3" fontId="26" fillId="0" borderId="0" xfId="46" applyNumberFormat="1" applyFont="1" applyAlignment="1" applyProtection="1">
      <alignment/>
      <protection/>
    </xf>
    <xf numFmtId="0" fontId="29" fillId="0" borderId="11" xfId="0" applyFont="1" applyBorder="1" applyAlignment="1">
      <alignment horizontal="center" vertical="center"/>
    </xf>
    <xf numFmtId="0" fontId="134" fillId="0" borderId="0" xfId="46" applyFont="1" applyAlignment="1" applyProtection="1">
      <alignment horizontal="center"/>
      <protection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center" vertical="center"/>
    </xf>
    <xf numFmtId="37" fontId="3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10" fillId="0" borderId="0" xfId="46" applyNumberFormat="1" applyAlignment="1" applyProtection="1">
      <alignment/>
      <protection/>
    </xf>
    <xf numFmtId="0" fontId="144" fillId="0" borderId="11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96" fillId="0" borderId="0" xfId="46" applyFont="1" applyAlignment="1" applyProtection="1">
      <alignment horizontal="center" vertical="center"/>
      <protection/>
    </xf>
    <xf numFmtId="0" fontId="144" fillId="0" borderId="12" xfId="0" applyFont="1" applyBorder="1" applyAlignment="1">
      <alignment vertical="center"/>
    </xf>
    <xf numFmtId="0" fontId="144" fillId="0" borderId="12" xfId="0" applyFont="1" applyBorder="1" applyAlignment="1">
      <alignment horizontal="center" vertical="center"/>
    </xf>
    <xf numFmtId="3" fontId="144" fillId="0" borderId="12" xfId="0" applyNumberFormat="1" applyFont="1" applyBorder="1" applyAlignment="1">
      <alignment horizontal="center" vertical="center"/>
    </xf>
    <xf numFmtId="196" fontId="144" fillId="0" borderId="12" xfId="0" applyNumberFormat="1" applyFont="1" applyBorder="1" applyAlignment="1">
      <alignment horizontal="center" vertical="center"/>
    </xf>
    <xf numFmtId="3" fontId="144" fillId="0" borderId="12" xfId="0" applyNumberFormat="1" applyFont="1" applyBorder="1" applyAlignment="1">
      <alignment vertical="center"/>
    </xf>
    <xf numFmtId="0" fontId="155" fillId="0" borderId="0" xfId="46" applyFont="1" applyAlignment="1" applyProtection="1">
      <alignment horizontal="center"/>
      <protection/>
    </xf>
    <xf numFmtId="0" fontId="155" fillId="0" borderId="11" xfId="0" applyFont="1" applyBorder="1" applyAlignment="1">
      <alignment vertical="center"/>
    </xf>
    <xf numFmtId="0" fontId="155" fillId="0" borderId="11" xfId="0" applyFont="1" applyBorder="1" applyAlignment="1">
      <alignment horizontal="center" vertical="center"/>
    </xf>
    <xf numFmtId="0" fontId="155" fillId="0" borderId="11" xfId="0" applyFont="1" applyBorder="1" applyAlignment="1">
      <alignment horizontal="left" vertical="center"/>
    </xf>
    <xf numFmtId="3" fontId="155" fillId="0" borderId="11" xfId="0" applyNumberFormat="1" applyFont="1" applyBorder="1" applyAlignment="1">
      <alignment horizontal="center" vertical="center"/>
    </xf>
    <xf numFmtId="37" fontId="155" fillId="0" borderId="11" xfId="0" applyNumberFormat="1" applyFont="1" applyBorder="1" applyAlignment="1">
      <alignment horizontal="center" vertical="center"/>
    </xf>
    <xf numFmtId="3" fontId="155" fillId="0" borderId="11" xfId="0" applyNumberFormat="1" applyFont="1" applyBorder="1" applyAlignment="1">
      <alignment vertical="center"/>
    </xf>
    <xf numFmtId="0" fontId="156" fillId="0" borderId="11" xfId="0" applyFont="1" applyBorder="1" applyAlignment="1">
      <alignment horizontal="center" vertical="center"/>
    </xf>
    <xf numFmtId="0" fontId="157" fillId="0" borderId="0" xfId="46" applyFont="1" applyAlignment="1" applyProtection="1">
      <alignment horizontal="center" vertical="center"/>
      <protection/>
    </xf>
    <xf numFmtId="0" fontId="155" fillId="0" borderId="12" xfId="0" applyFont="1" applyBorder="1" applyAlignment="1">
      <alignment vertical="center"/>
    </xf>
    <xf numFmtId="0" fontId="155" fillId="0" borderId="12" xfId="0" applyFont="1" applyBorder="1" applyAlignment="1">
      <alignment horizontal="center" vertical="center"/>
    </xf>
    <xf numFmtId="3" fontId="155" fillId="0" borderId="12" xfId="0" applyNumberFormat="1" applyFont="1" applyBorder="1" applyAlignment="1">
      <alignment horizontal="center" vertical="center"/>
    </xf>
    <xf numFmtId="196" fontId="155" fillId="0" borderId="12" xfId="0" applyNumberFormat="1" applyFont="1" applyBorder="1" applyAlignment="1">
      <alignment horizontal="center" vertical="center"/>
    </xf>
    <xf numFmtId="3" fontId="155" fillId="0" borderId="12" xfId="0" applyNumberFormat="1" applyFont="1" applyBorder="1" applyAlignment="1">
      <alignment vertical="center"/>
    </xf>
    <xf numFmtId="0" fontId="155" fillId="0" borderId="0" xfId="46" applyFont="1" applyAlignment="1" applyProtection="1">
      <alignment vertical="center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5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3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mvins.com/#!product/prd15/4171245461/la-pointe-1993-1x12bt-cbo-ow-%E2%82%AC45-bt" TargetMode="External" /><Relationship Id="rId2" Type="http://schemas.openxmlformats.org/officeDocument/2006/relationships/hyperlink" Target="http://media.wix.com/ugd/5f2ed7_e154a26fbc3d49478a38aa7c22fb9bb9.xls?dn=tarif%2014%20dec%202016%20EXPORT%20GENERAL.xls" TargetMode="External" /><Relationship Id="rId3" Type="http://schemas.openxmlformats.org/officeDocument/2006/relationships/hyperlink" Target="https://www.cmvins.com/product-page/forts-de-latour-2004-1x12bt" TargetMode="External" /><Relationship Id="rId4" Type="http://schemas.openxmlformats.org/officeDocument/2006/relationships/hyperlink" Target="https://www.cmvins.com/product-page/petrus-1986-1bt-1800-bt" TargetMode="External" /><Relationship Id="rId5" Type="http://schemas.openxmlformats.org/officeDocument/2006/relationships/hyperlink" Target="https://www.cmvins.com/product-page/petrus-1994-1bt-1900-bt" TargetMode="External" /><Relationship Id="rId6" Type="http://schemas.openxmlformats.org/officeDocument/2006/relationships/hyperlink" Target="https://www.cmvins.com/product-page/duclot-carre-d-as-2000-8mag-2xp%C3%A9trus-2xlatour-2xmargaux-2xhtbrion" TargetMode="External" /><Relationship Id="rId7" Type="http://schemas.openxmlformats.org/officeDocument/2006/relationships/hyperlink" Target="https://www.cmvins.com/product-page/copie-de-latour-1991-1x12bt-cbo-owc-400-bt" TargetMode="External" /><Relationship Id="rId8" Type="http://schemas.openxmlformats.org/officeDocument/2006/relationships/hyperlink" Target="http://www.cmvins.com/" TargetMode="External" /><Relationship Id="rId9" Type="http://schemas.openxmlformats.org/officeDocument/2006/relationships/hyperlink" Target="http://www.cmvins.com/" TargetMode="External" /><Relationship Id="rId10" Type="http://schemas.openxmlformats.org/officeDocument/2006/relationships/hyperlink" Target="https://www.cmvins.com/product-page/gentaz-dervieux-c%C3%B4te-brune-1991-2400-bt" TargetMode="External" /><Relationship Id="rId11" Type="http://schemas.openxmlformats.org/officeDocument/2006/relationships/hyperlink" Target="https://www.cmvins.com/product-page/quinta-do-noval-nacional-1963-3700-bt" TargetMode="External" /><Relationship Id="rId12" Type="http://schemas.openxmlformats.org/officeDocument/2006/relationships/hyperlink" Target="https://www.cmvins.com/product-page/chambertin-grd-cru-rousseau-2002-1250-bt" TargetMode="External" /><Relationship Id="rId13" Type="http://schemas.openxmlformats.org/officeDocument/2006/relationships/hyperlink" Target="https://www.cmvins.com/product-page/la-lagune-2002-38-bt" TargetMode="External" /><Relationship Id="rId14" Type="http://schemas.openxmlformats.org/officeDocument/2006/relationships/hyperlink" Target="https://www.cmvins.com/product-page/haut-brion-blanc-1998-580-bt" TargetMode="External" /><Relationship Id="rId15" Type="http://schemas.openxmlformats.org/officeDocument/2006/relationships/hyperlink" Target="https://www.cmvins.com/product-page/haut-batailley-1989-50-bt" TargetMode="External" /><Relationship Id="rId16" Type="http://schemas.openxmlformats.org/officeDocument/2006/relationships/hyperlink" Target="https://www.cmvins.com/product-page/troplong-mondot-1962-120-bt" TargetMode="External" /><Relationship Id="rId17" Type="http://schemas.openxmlformats.org/officeDocument/2006/relationships/hyperlink" Target="https://www.cmvins.com/product-page/mission-ht-brion-1982-8bt-900-bt" TargetMode="External" /><Relationship Id="rId18" Type="http://schemas.openxmlformats.org/officeDocument/2006/relationships/hyperlink" Target="https://www.cmvins.com/product-page/forts-de-latour-2000-imperiale-cbo-owc-2000" TargetMode="External" /><Relationship Id="rId19" Type="http://schemas.openxmlformats.org/officeDocument/2006/relationships/hyperlink" Target="https://www.cmvins.com/product-page/copie-de-saint-pierre-2000-1x12bt-owc-cbo-60-bt" TargetMode="External" /><Relationship Id="rId20" Type="http://schemas.openxmlformats.org/officeDocument/2006/relationships/hyperlink" Target="https://www.cmvins.com/product-page/pavillon-rouge-margaux-1990-1x12bt-cbo-owc-120-bt" TargetMode="External" /><Relationship Id="rId21" Type="http://schemas.openxmlformats.org/officeDocument/2006/relationships/hyperlink" Target="https://www.cmvins.com/product-page/langoa-barton-2006-42-bt" TargetMode="External" /><Relationship Id="rId22" Type="http://schemas.openxmlformats.org/officeDocument/2006/relationships/hyperlink" Target="https://www.cmvins.com/product-page/croix-de-beaucaillou-2005-1x12bt-cbo-owc-50-bt" TargetMode="External" /><Relationship Id="rId23" Type="http://schemas.openxmlformats.org/officeDocument/2006/relationships/hyperlink" Target="https://www.cmvins.com/product-page/grand-puy-lacoste-1996-1x12bt-cbo-owc-115-bt" TargetMode="External" /><Relationship Id="rId24" Type="http://schemas.openxmlformats.org/officeDocument/2006/relationships/hyperlink" Target="https://www.cmvins.com/product-page/duclot-collection-9bt-case-2000-owc-14-000-cs" TargetMode="External" /><Relationship Id="rId25" Type="http://schemas.openxmlformats.org/officeDocument/2006/relationships/hyperlink" Target="https://www.cmvins.com/product-page/romanee-conti-1967-1bt-9-800-bt" TargetMode="External" /><Relationship Id="rId26" Type="http://schemas.openxmlformats.org/officeDocument/2006/relationships/hyperlink" Target="https://www.cmvins.com/product-page/barthod-no%C3%ABllat-chambolle-musigny-les-beaux-bruns-1990-650-bt" TargetMode="External" /><Relationship Id="rId27" Type="http://schemas.openxmlformats.org/officeDocument/2006/relationships/hyperlink" Target="https://www.cmvins.com/product-page/buffet-pommard-rugiens-1985-1bt-90-bt" TargetMode="External" /><Relationship Id="rId28" Type="http://schemas.openxmlformats.org/officeDocument/2006/relationships/hyperlink" Target="https://www.cmvins.com/product-page/a-rousseau-clos-st-jacques-gevrey-chambertin-1bt-2690-bt" TargetMode="External" /><Relationship Id="rId29" Type="http://schemas.openxmlformats.org/officeDocument/2006/relationships/hyperlink" Target="https://www.cmvins.com/product-page/cathiard-pommard-epenots-1998-1bt-50-bt" TargetMode="External" /><Relationship Id="rId30" Type="http://schemas.openxmlformats.org/officeDocument/2006/relationships/hyperlink" Target="https://www.cmvins.com/product-page/rebourseau-chambertingrand-cru-1989-1bt-290-bt" TargetMode="External" /><Relationship Id="rId31" Type="http://schemas.openxmlformats.org/officeDocument/2006/relationships/hyperlink" Target="https://www.cmvins.com/product-page/chevigny-vosne-romanee-1bt-70-bt" TargetMode="External" /><Relationship Id="rId32" Type="http://schemas.openxmlformats.org/officeDocument/2006/relationships/hyperlink" Target="https://www.cmvins.com/product-page/copie-de-engel-clos-vougeot-1bt-1000-bt" TargetMode="External" /><Relationship Id="rId33" Type="http://schemas.openxmlformats.org/officeDocument/2006/relationships/hyperlink" Target="https://www.cmvins.com/product-page/comtes-lafon-montrachet-1995-1bt-1800" TargetMode="External" /><Relationship Id="rId34" Type="http://schemas.openxmlformats.org/officeDocument/2006/relationships/hyperlink" Target="https://www.cmvins.com/product-page/dom-laurent-clos-de-vougeot-1995-3bt-250-bt" TargetMode="External" /><Relationship Id="rId35" Type="http://schemas.openxmlformats.org/officeDocument/2006/relationships/hyperlink" Target="https://www.cmvins.com/product-page/dom-laurent-chambolle-musigny-combe-d-orveaux-2009-2bt-70-bt" TargetMode="External" /><Relationship Id="rId36" Type="http://schemas.openxmlformats.org/officeDocument/2006/relationships/hyperlink" Target="https://www.cmvins.com/product-page/dom-laurent-savigny-les-beaune-vieilles-vignes-2009-2bt-30-bt" TargetMode="External" /><Relationship Id="rId37" Type="http://schemas.openxmlformats.org/officeDocument/2006/relationships/hyperlink" Target="https://www.cmvins.com/product-page/dom-laurent-pommard-1er-cru-vieilles-vignes-2003-2bt-70-bt" TargetMode="External" /><Relationship Id="rId38" Type="http://schemas.openxmlformats.org/officeDocument/2006/relationships/hyperlink" Target="https://www.cmvins.com/product-page/poujeaux-1989-1x6bt-cbo-owc-52-bt" TargetMode="External" /><Relationship Id="rId39" Type="http://schemas.openxmlformats.org/officeDocument/2006/relationships/hyperlink" Target="https://www.cmvins.com/product-page/guigal-la-mouline-1978-3200" TargetMode="External" /><Relationship Id="rId40" Type="http://schemas.openxmlformats.org/officeDocument/2006/relationships/hyperlink" Target="http://www.cmvins.com/" TargetMode="External" /><Relationship Id="rId41" Type="http://schemas.openxmlformats.org/officeDocument/2006/relationships/hyperlink" Target="https://www.cmvins.com/product-page/vosne-roman%C3%A9e-les-chaumes-1990-m%C3%A9o-camuzet-6bt-525-bt" TargetMode="External" /><Relationship Id="rId42" Type="http://schemas.openxmlformats.org/officeDocument/2006/relationships/hyperlink" Target="https://www.cmvins.com/product-page/vosne-roman%C3%A9e-les-br%C3%BBl%C3%A9es-2012-m%C3%A9o-camuzet-1bt" TargetMode="External" /><Relationship Id="rId43" Type="http://schemas.openxmlformats.org/officeDocument/2006/relationships/hyperlink" Target="https://www.cmvins.com/product-page/mission-ht-brion-1959-1bt-1850-bt" TargetMode="External" /><Relationship Id="rId44" Type="http://schemas.openxmlformats.org/officeDocument/2006/relationships/hyperlink" Target="https://www.cmvins.com/product-page/veuve-clicquot-cuv%C3%A9e-bicentenaire-1772-1972-1x24halves-45-unit" TargetMode="External" /><Relationship Id="rId45" Type="http://schemas.openxmlformats.org/officeDocument/2006/relationships/hyperlink" Target="https://www.cmvins.com/product-page/philiponnat-clos-des-goisses-1982-in-gift-box-620-bt" TargetMode="External" /><Relationship Id="rId46" Type="http://schemas.openxmlformats.org/officeDocument/2006/relationships/hyperlink" Target="https://www.cmvins.com/product-page/roederer-ros%C3%A9-2007-2x6bt-occ-50-bt" TargetMode="External" /><Relationship Id="rId47" Type="http://schemas.openxmlformats.org/officeDocument/2006/relationships/hyperlink" Target="https://www.cmvins.com/product-page/palmer-1983-1x12bt-cbo-owc-600-bt" TargetMode="External" /><Relationship Id="rId48" Type="http://schemas.openxmlformats.org/officeDocument/2006/relationships/hyperlink" Target="https://www.cmvins.com/product-page/mission-ht-brion-1982-8bt-900-bt" TargetMode="External" /><Relationship Id="rId49" Type="http://schemas.openxmlformats.org/officeDocument/2006/relationships/hyperlink" Target="https://www.cmvins.com/product-page/mission-ht-brion-1993-1x12bt-owc-cbo-180-bt" TargetMode="External" /><Relationship Id="rId50" Type="http://schemas.openxmlformats.org/officeDocument/2006/relationships/hyperlink" Target="https://www.cmvins.com/product-page/mission-ht-brion-1994-1x12bt-owc-cbo-190-bt" TargetMode="External" /><Relationship Id="rId51" Type="http://schemas.openxmlformats.org/officeDocument/2006/relationships/hyperlink" Target="https://www.cmvins.com/product-page/latour-1994-1bt-400-bt" TargetMode="External" /><Relationship Id="rId52" Type="http://schemas.openxmlformats.org/officeDocument/2006/relationships/hyperlink" Target="https://www.cmvins.com/product-page/la-dominique-1990-1x12bt-cbo-owc-100-bt" TargetMode="External" /><Relationship Id="rId53" Type="http://schemas.openxmlformats.org/officeDocument/2006/relationships/hyperlink" Target="https://www.cmvins.com/product-page/petrus-1990" TargetMode="External" /><Relationship Id="rId54" Type="http://schemas.openxmlformats.org/officeDocument/2006/relationships/hyperlink" Target="https://www.cmvins.com/product-page/drc-assortment-1989-2t-1sv-1ge-2e-cbo-owc-1x6bt" TargetMode="External" /><Relationship Id="rId55" Type="http://schemas.openxmlformats.org/officeDocument/2006/relationships/hyperlink" Target="https://www.cmvins.com/product-page/copie-de-cheval-blanc-1982-1x12-owc-cbo-1000-bt" TargetMode="External" /><Relationship Id="rId56" Type="http://schemas.openxmlformats.org/officeDocument/2006/relationships/hyperlink" Target="https://www.cmvins.com/product-page/pavillon-rouge-margaux-2000-1x12bt-cbo-owc-200-bt" TargetMode="External" /><Relationship Id="rId57" Type="http://schemas.openxmlformats.org/officeDocument/2006/relationships/hyperlink" Target="https://www.cmvins.com/product-page/mission-ht-brion-1947-ts-1bt-3000-bt" TargetMode="External" /><Relationship Id="rId58" Type="http://schemas.openxmlformats.org/officeDocument/2006/relationships/hyperlink" Target="https://www.cmvins.com/product-page/amour-de-deutz-ros%C3%A9-2006-in-gift-box-280-bt" TargetMode="External" /><Relationship Id="rId59" Type="http://schemas.openxmlformats.org/officeDocument/2006/relationships/hyperlink" Target="https://www.cmvins.com/product-page/amour-de-deutz-brut-2007-in-gift-box-240-bt" TargetMode="External" /><Relationship Id="rId60" Type="http://schemas.openxmlformats.org/officeDocument/2006/relationships/hyperlink" Target="https://www.cmvins.com/product-page/talbot-2000-1x12bt-100-bt" TargetMode="External" /><Relationship Id="rId61" Type="http://schemas.openxmlformats.org/officeDocument/2006/relationships/hyperlink" Target="https://www.cmvins.com/product-page/de-sales-2011-1x12bt-28-bt" TargetMode="External" /><Relationship Id="rId62" Type="http://schemas.openxmlformats.org/officeDocument/2006/relationships/hyperlink" Target="https://www.cmvins.com/product-page/de-sales-2000-1x12bt-60-bt" TargetMode="External" /><Relationship Id="rId63" Type="http://schemas.openxmlformats.org/officeDocument/2006/relationships/hyperlink" Target="https://www.cmvins.com/product-page/petrus-1988-1bt-2100-bt" TargetMode="External" /><Relationship Id="rId64" Type="http://schemas.openxmlformats.org/officeDocument/2006/relationships/hyperlink" Target="https://www.cmvins.com/product-page/petrus-1982-1bt-4200-bt" TargetMode="External" /><Relationship Id="rId65" Type="http://schemas.openxmlformats.org/officeDocument/2006/relationships/hyperlink" Target="https://www.cmvins.com/product-page/pavie-1982-1x12-cbo-owc-280-bt" TargetMode="External" /><Relationship Id="rId66" Type="http://schemas.openxmlformats.org/officeDocument/2006/relationships/hyperlink" Target="https://www.cmvins.com/product-page/pape-clement-2008-2x12-cbo-owc-78-bt" TargetMode="External" /><Relationship Id="rId67" Type="http://schemas.openxmlformats.org/officeDocument/2006/relationships/hyperlink" Target="https://www.cmvins.com/product-page/mouton-rothschild-2009-1x12-cbo-owc-620-bt" TargetMode="External" /><Relationship Id="rId68" Type="http://schemas.openxmlformats.org/officeDocument/2006/relationships/hyperlink" Target="https://www.cmvins.com/product-page/mouton-rothschild-2000" TargetMode="External" /><Relationship Id="rId69" Type="http://schemas.openxmlformats.org/officeDocument/2006/relationships/hyperlink" Target="https://www.cmvins.com/product-page/montrose-magnum-1990-3mags-1290-mag" TargetMode="External" /><Relationship Id="rId70" Type="http://schemas.openxmlformats.org/officeDocument/2006/relationships/hyperlink" Target="https://www.cmvins.com/product-page/montrose-1983-1x12bt-owc-cbo-120-bt" TargetMode="External" /><Relationship Id="rId71" Type="http://schemas.openxmlformats.org/officeDocument/2006/relationships/hyperlink" Target="https://www.cmvins.com/product-page/margaux-1997-1x6bt-owc-cbo-410-bt" TargetMode="External" /><Relationship Id="rId72" Type="http://schemas.openxmlformats.org/officeDocument/2006/relationships/hyperlink" Target="https://www.cmvins.com/product-page/la-gomerie-1995-1x12bt-owc-cbo-105-bt" TargetMode="External" /><Relationship Id="rId73" Type="http://schemas.openxmlformats.org/officeDocument/2006/relationships/hyperlink" Target="https://www.cmvins.com/product-page/lafite-rothschild-1999-1x12bt-cbo-owc-750-bt" TargetMode="External" /><Relationship Id="rId74" Type="http://schemas.openxmlformats.org/officeDocument/2006/relationships/hyperlink" Target="https://www.cmvins.com/product-page/lafite-rothschild-1997-1x12bt-cbo-owc-680-bt" TargetMode="External" /><Relationship Id="rId75" Type="http://schemas.openxmlformats.org/officeDocument/2006/relationships/hyperlink" Target="https://www.cmvins.com/product-page/giscours-2002-1x12bt-cbo-owc-67-bt" TargetMode="External" /><Relationship Id="rId76" Type="http://schemas.openxmlformats.org/officeDocument/2006/relationships/hyperlink" Target="https://www.cmvins.com/product-page/carruades-de-lafite-1998-1x12bt-cbo-owc-320-bt" TargetMode="External" /><Relationship Id="rId77" Type="http://schemas.openxmlformats.org/officeDocument/2006/relationships/hyperlink" Target="https://www.cmvins.com/product-page/camensac-1990-1x12bt-cbo-owc-48-bt" TargetMode="External" /><Relationship Id="rId78" Type="http://schemas.openxmlformats.org/officeDocument/2006/relationships/hyperlink" Target="https://www.cmvins.com/product-page/armailhac-1990-1x12bt-cbo-owc-85-bt" TargetMode="External" /><Relationship Id="rId79" Type="http://schemas.openxmlformats.org/officeDocument/2006/relationships/hyperlink" Target="https://www.cmvins.com/product-page/margaux-1985-1x12bt-owc-cbo-545-bt" TargetMode="External" /><Relationship Id="rId80" Type="http://schemas.openxmlformats.org/officeDocument/2006/relationships/hyperlink" Target="https://www.cmvins.com/product-page/mouton-rothschild-2000" TargetMode="External" /><Relationship Id="rId81" Type="http://schemas.openxmlformats.org/officeDocument/2006/relationships/hyperlink" Target="https://www.cmvins.com/product-page/mouton-rothschild-2003-2x12-525-bt" TargetMode="External" /><Relationship Id="rId82" Type="http://schemas.openxmlformats.org/officeDocument/2006/relationships/hyperlink" Target="https://www.cmvins.com/product-page/montrose-1994-1x12bt-owc-cbo-95-bt" TargetMode="External" /><Relationship Id="rId83" Type="http://schemas.openxmlformats.org/officeDocument/2006/relationships/hyperlink" Target="https://www.cmvins.com/product-page/mission-ht-brion-1992-1x12bt-owc-cbo-170-bt" TargetMode="External" /><Relationship Id="rId84" Type="http://schemas.openxmlformats.org/officeDocument/2006/relationships/hyperlink" Target="https://www.cmvins.com/product-page/leoville-las-cases-1990-1x12bt-335-bt" TargetMode="External" /><Relationship Id="rId85" Type="http://schemas.openxmlformats.org/officeDocument/2006/relationships/hyperlink" Target="https://www.cmvins.com/product-page/leoville-las-cases-1986-1x12bt-400-bt" TargetMode="External" /><Relationship Id="rId86" Type="http://schemas.openxmlformats.org/officeDocument/2006/relationships/hyperlink" Target="https://www.cmvins.com/product-page/leoville-las-cases-1982-1x12bt-500-bt" TargetMode="External" /><Relationship Id="rId87" Type="http://schemas.openxmlformats.org/officeDocument/2006/relationships/hyperlink" Target="https://www.cmvins.com/product-page/lascombes-1990-2x12bt-cbo-owc-85-bt" TargetMode="External" /><Relationship Id="rId88" Type="http://schemas.openxmlformats.org/officeDocument/2006/relationships/hyperlink" Target="https://www.cmvins.com/product-page/haut-brion-blanc-2012-1x12bt-cbo-owc-750-bt" TargetMode="External" /><Relationship Id="rId89" Type="http://schemas.openxmlformats.org/officeDocument/2006/relationships/hyperlink" Target="https://www.cmvins.com/product-page/gruaud-larose-2000-3x612bt-cbo-owc-125-bt" TargetMode="External" /><Relationship Id="rId90" Type="http://schemas.openxmlformats.org/officeDocument/2006/relationships/hyperlink" Target="https://www.cmvins.com/product-page/gruaud-larose-1990-1x12bt-cbo-owc-150-bt" TargetMode="External" /><Relationship Id="rId91" Type="http://schemas.openxmlformats.org/officeDocument/2006/relationships/hyperlink" Target="https://www.cmvins.com/product-page/forts-de-latour-2000-1x12bt-cbo-owc-255-bt" TargetMode="External" /><Relationship Id="rId92" Type="http://schemas.openxmlformats.org/officeDocument/2006/relationships/hyperlink" Target="https://www.cmvins.com/product-page/domaine-de-chevalier-red-1989-1x12bt-owc-cbo-135-bt" TargetMode="External" /><Relationship Id="rId93" Type="http://schemas.openxmlformats.org/officeDocument/2006/relationships/hyperlink" Target="https://www.cmvins.com/product-page/domaine-de-chevalier-red-1989-1x12bt-owc-cbo-125-bt" TargetMode="External" /><Relationship Id="rId94" Type="http://schemas.openxmlformats.org/officeDocument/2006/relationships/comments" Target="../comments1.xml" /><Relationship Id="rId95" Type="http://schemas.openxmlformats.org/officeDocument/2006/relationships/vmlDrawing" Target="../drawings/vmlDrawing1.vml" /><Relationship Id="rId9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1"/>
  <sheetViews>
    <sheetView tabSelected="1" zoomScale="125" zoomScaleNormal="125" zoomScalePageLayoutView="0" workbookViewId="0" topLeftCell="A1">
      <pane ySplit="1380" topLeftCell="A44" activePane="bottomLeft" state="split"/>
      <selection pane="topLeft" activeCell="N4" sqref="N4"/>
      <selection pane="bottomLeft" activeCell="B49" sqref="B49"/>
    </sheetView>
  </sheetViews>
  <sheetFormatPr defaultColWidth="11.421875" defaultRowHeight="12.75"/>
  <cols>
    <col min="1" max="1" width="7.00390625" style="21" customWidth="1"/>
    <col min="2" max="2" width="30.421875" style="1" customWidth="1"/>
    <col min="3" max="3" width="8.28125" style="1" customWidth="1"/>
    <col min="4" max="4" width="12.57421875" style="2" customWidth="1"/>
    <col min="5" max="6" width="7.28125" style="2" customWidth="1"/>
    <col min="7" max="7" width="10.57421875" style="4" customWidth="1"/>
    <col min="8" max="8" width="9.28125" style="21" customWidth="1"/>
    <col min="9" max="9" width="7.00390625" style="110" customWidth="1"/>
    <col min="10" max="10" width="9.7109375" style="106" customWidth="1"/>
    <col min="11" max="11" width="11.140625" style="107" customWidth="1"/>
    <col min="12" max="12" width="11.140625" style="123" customWidth="1"/>
    <col min="13" max="13" width="9.7109375" style="105" customWidth="1"/>
    <col min="14" max="14" width="10.7109375" style="30" customWidth="1"/>
    <col min="15" max="15" width="13.7109375" style="78" customWidth="1"/>
    <col min="16" max="16" width="1.8515625" style="1" customWidth="1"/>
    <col min="17" max="17" width="3.421875" style="1" bestFit="1" customWidth="1"/>
    <col min="18" max="18" width="13.57421875" style="1" bestFit="1" customWidth="1"/>
    <col min="19" max="19" width="5.57421875" style="1" bestFit="1" customWidth="1"/>
    <col min="20" max="20" width="9.57421875" style="34" bestFit="1" customWidth="1"/>
    <col min="21" max="16384" width="11.421875" style="1" customWidth="1"/>
  </cols>
  <sheetData>
    <row r="1" spans="4:15" ht="26.25">
      <c r="D1" s="5" t="s">
        <v>17</v>
      </c>
      <c r="F1" s="6"/>
      <c r="G1" s="6"/>
      <c r="H1" s="2"/>
      <c r="J1" s="77"/>
      <c r="L1" s="114"/>
      <c r="O1" s="79" t="s">
        <v>10</v>
      </c>
    </row>
    <row r="2" spans="7:20" ht="15.75" customHeight="1">
      <c r="G2" s="76" t="s">
        <v>36</v>
      </c>
      <c r="J2" s="81" t="s">
        <v>18</v>
      </c>
      <c r="K2" s="82" t="s">
        <v>37</v>
      </c>
      <c r="L2" s="115" t="s">
        <v>11</v>
      </c>
      <c r="M2" s="80" t="s">
        <v>13</v>
      </c>
      <c r="N2" s="31" t="s">
        <v>12</v>
      </c>
      <c r="O2" s="83" t="s">
        <v>45</v>
      </c>
      <c r="T2" s="1"/>
    </row>
    <row r="3" spans="1:20" ht="18.75" customHeight="1">
      <c r="A3" s="142"/>
      <c r="C3" s="13"/>
      <c r="D3" s="108"/>
      <c r="E3" s="12"/>
      <c r="F3" s="12"/>
      <c r="G3" s="36"/>
      <c r="H3" s="20"/>
      <c r="I3" s="172"/>
      <c r="J3" s="85">
        <v>1.16</v>
      </c>
      <c r="K3" s="157">
        <v>0.84</v>
      </c>
      <c r="L3" s="116">
        <v>9.03</v>
      </c>
      <c r="M3" s="84">
        <v>1.56</v>
      </c>
      <c r="N3" s="37">
        <v>7.41</v>
      </c>
      <c r="O3" s="38">
        <v>32.27</v>
      </c>
      <c r="T3" s="1"/>
    </row>
    <row r="4" spans="2:20" ht="6" customHeight="1">
      <c r="B4" s="39"/>
      <c r="C4" s="13"/>
      <c r="D4" s="12"/>
      <c r="E4" s="12"/>
      <c r="F4" s="75"/>
      <c r="G4" s="36"/>
      <c r="H4" s="20"/>
      <c r="J4" s="87"/>
      <c r="K4" s="88"/>
      <c r="L4" s="117"/>
      <c r="M4" s="86"/>
      <c r="N4" s="40"/>
      <c r="O4" s="41"/>
      <c r="T4" s="1"/>
    </row>
    <row r="5" spans="2:20" ht="23.25" customHeight="1">
      <c r="B5" s="51" t="s">
        <v>34</v>
      </c>
      <c r="C5" s="23"/>
      <c r="D5" s="20"/>
      <c r="E5" s="20"/>
      <c r="F5" s="20"/>
      <c r="G5" s="49"/>
      <c r="J5" s="201" t="s">
        <v>91</v>
      </c>
      <c r="K5" s="88"/>
      <c r="L5" s="109" t="s">
        <v>10</v>
      </c>
      <c r="M5" s="86"/>
      <c r="N5" s="50"/>
      <c r="O5" s="41"/>
      <c r="T5" s="1"/>
    </row>
    <row r="6" spans="1:15" s="15" customFormat="1" ht="12" customHeight="1">
      <c r="A6" s="21"/>
      <c r="C6" s="48"/>
      <c r="D6" s="52"/>
      <c r="E6" s="7"/>
      <c r="F6" s="52"/>
      <c r="G6" s="13"/>
      <c r="H6" s="42"/>
      <c r="I6" s="110"/>
      <c r="J6" s="90"/>
      <c r="K6" s="91"/>
      <c r="L6" s="118"/>
      <c r="M6" s="89"/>
      <c r="N6" s="43"/>
      <c r="O6" s="41"/>
    </row>
    <row r="7" spans="1:15" s="15" customFormat="1" ht="15.75" customHeight="1">
      <c r="A7" s="219" t="s">
        <v>96</v>
      </c>
      <c r="B7" s="7" t="s">
        <v>112</v>
      </c>
      <c r="C7" s="7" t="s">
        <v>21</v>
      </c>
      <c r="D7" s="7" t="s">
        <v>115</v>
      </c>
      <c r="E7" s="7" t="s">
        <v>113</v>
      </c>
      <c r="F7" s="7"/>
      <c r="G7" s="53" t="s">
        <v>114</v>
      </c>
      <c r="H7" s="54" t="s">
        <v>9</v>
      </c>
      <c r="I7" s="110"/>
      <c r="J7" s="93" t="s">
        <v>18</v>
      </c>
      <c r="K7" s="181" t="s">
        <v>95</v>
      </c>
      <c r="L7" s="119" t="s">
        <v>11</v>
      </c>
      <c r="M7" s="92" t="s">
        <v>13</v>
      </c>
      <c r="N7" s="44" t="s">
        <v>12</v>
      </c>
      <c r="O7" s="95" t="s">
        <v>45</v>
      </c>
    </row>
    <row r="8" spans="1:18" s="199" customFormat="1" ht="18.75">
      <c r="A8" s="273" t="s">
        <v>119</v>
      </c>
      <c r="B8" s="260" t="s">
        <v>80</v>
      </c>
      <c r="C8" s="261">
        <v>2000</v>
      </c>
      <c r="D8" s="260" t="s">
        <v>84</v>
      </c>
      <c r="E8" s="263" t="s">
        <v>81</v>
      </c>
      <c r="F8" s="264" t="s">
        <v>82</v>
      </c>
      <c r="G8" s="265">
        <v>32500</v>
      </c>
      <c r="H8" s="261" t="s">
        <v>83</v>
      </c>
      <c r="I8" s="130" t="s">
        <v>41</v>
      </c>
      <c r="J8" s="96">
        <f>G8*$J$3</f>
        <v>37700</v>
      </c>
      <c r="K8" s="45">
        <f>(G8*$K$3*1)</f>
        <v>27300</v>
      </c>
      <c r="L8" s="120">
        <f>G8*$L$3</f>
        <v>293475</v>
      </c>
      <c r="M8" s="56">
        <f>G8*$M$3</f>
        <v>50700</v>
      </c>
      <c r="N8" s="55">
        <f>G8*$N$3</f>
        <v>240825</v>
      </c>
      <c r="O8" s="47">
        <f>G8*$O$3</f>
        <v>1048775</v>
      </c>
      <c r="R8" s="200"/>
    </row>
    <row r="9" spans="1:18" s="110" customFormat="1" ht="14.25" customHeight="1">
      <c r="A9" s="259" t="s">
        <v>119</v>
      </c>
      <c r="B9" s="260" t="s">
        <v>101</v>
      </c>
      <c r="C9" s="261">
        <v>2000</v>
      </c>
      <c r="D9" s="262" t="s">
        <v>102</v>
      </c>
      <c r="E9" s="263" t="s">
        <v>81</v>
      </c>
      <c r="F9" s="264" t="s">
        <v>4</v>
      </c>
      <c r="G9" s="265">
        <v>13500</v>
      </c>
      <c r="H9" s="266" t="s">
        <v>103</v>
      </c>
      <c r="I9" s="185" t="s">
        <v>41</v>
      </c>
      <c r="J9" s="96">
        <f>G9*$J$3</f>
        <v>15659.999999999998</v>
      </c>
      <c r="K9" s="45">
        <f>(G9*$K$3*1)</f>
        <v>11340</v>
      </c>
      <c r="L9" s="120">
        <f>G9*$L$3</f>
        <v>121904.99999999999</v>
      </c>
      <c r="M9" s="56">
        <f>G9*$M$3</f>
        <v>21060</v>
      </c>
      <c r="N9" s="55">
        <f>G9*$N$3</f>
        <v>100035</v>
      </c>
      <c r="O9" s="47">
        <f>G9*$O$3</f>
        <v>435645.00000000006</v>
      </c>
      <c r="R9" s="126"/>
    </row>
    <row r="10" spans="1:18" s="110" customFormat="1" ht="14.25" customHeight="1">
      <c r="A10" s="191"/>
      <c r="B10" s="8" t="s">
        <v>101</v>
      </c>
      <c r="C10" s="9">
        <v>2015</v>
      </c>
      <c r="D10" s="138" t="s">
        <v>183</v>
      </c>
      <c r="E10" s="10" t="s">
        <v>81</v>
      </c>
      <c r="F10" s="64" t="s">
        <v>4</v>
      </c>
      <c r="G10" s="45">
        <v>9000</v>
      </c>
      <c r="H10" s="46" t="s">
        <v>103</v>
      </c>
      <c r="I10" s="185"/>
      <c r="J10" s="96">
        <f>G10*$J$3</f>
        <v>10440</v>
      </c>
      <c r="K10" s="45">
        <f>(G10*$K$3*1)</f>
        <v>7560</v>
      </c>
      <c r="L10" s="120">
        <f>G10*$L$3</f>
        <v>81270</v>
      </c>
      <c r="M10" s="56">
        <f>G10*$M$3</f>
        <v>14040</v>
      </c>
      <c r="N10" s="55">
        <f>G10*$N$3</f>
        <v>66690</v>
      </c>
      <c r="O10" s="47">
        <f>G10*$O$3</f>
        <v>290430</v>
      </c>
      <c r="R10" s="126"/>
    </row>
    <row r="11" spans="1:18" s="110" customFormat="1" ht="6" customHeight="1">
      <c r="A11" s="191"/>
      <c r="B11" s="233"/>
      <c r="C11" s="234"/>
      <c r="D11" s="235"/>
      <c r="E11" s="239"/>
      <c r="F11" s="236"/>
      <c r="G11" s="237"/>
      <c r="H11" s="238"/>
      <c r="I11" s="240"/>
      <c r="J11" s="225"/>
      <c r="K11" s="224"/>
      <c r="L11" s="226"/>
      <c r="M11" s="227"/>
      <c r="N11" s="228"/>
      <c r="O11" s="229"/>
      <c r="R11" s="126"/>
    </row>
    <row r="12" spans="1:15" s="15" customFormat="1" ht="12" customHeight="1">
      <c r="A12" s="21"/>
      <c r="C12" s="48"/>
      <c r="D12" s="52"/>
      <c r="E12" s="7" t="s">
        <v>14</v>
      </c>
      <c r="F12" s="52"/>
      <c r="G12" s="232" t="s">
        <v>27</v>
      </c>
      <c r="H12" s="42"/>
      <c r="I12" s="110"/>
      <c r="J12" s="90"/>
      <c r="K12" s="91"/>
      <c r="L12" s="118"/>
      <c r="M12" s="89"/>
      <c r="N12" s="43"/>
      <c r="O12" s="113"/>
    </row>
    <row r="13" spans="1:15" s="15" customFormat="1" ht="15.75" customHeight="1">
      <c r="A13" s="219" t="s">
        <v>96</v>
      </c>
      <c r="B13" s="7" t="s">
        <v>20</v>
      </c>
      <c r="C13" s="7" t="s">
        <v>21</v>
      </c>
      <c r="D13" s="7"/>
      <c r="E13" s="7" t="s">
        <v>74</v>
      </c>
      <c r="F13" s="7"/>
      <c r="G13" s="53" t="s">
        <v>19</v>
      </c>
      <c r="H13" s="54" t="s">
        <v>9</v>
      </c>
      <c r="I13" s="110"/>
      <c r="J13" s="93" t="s">
        <v>18</v>
      </c>
      <c r="K13" s="181" t="s">
        <v>95</v>
      </c>
      <c r="L13" s="119" t="s">
        <v>11</v>
      </c>
      <c r="M13" s="92" t="s">
        <v>13</v>
      </c>
      <c r="N13" s="44" t="s">
        <v>12</v>
      </c>
      <c r="O13" s="95" t="s">
        <v>45</v>
      </c>
    </row>
    <row r="14" spans="1:18" s="110" customFormat="1" ht="14.25" customHeight="1">
      <c r="A14" s="259" t="s">
        <v>197</v>
      </c>
      <c r="B14" s="260" t="s">
        <v>172</v>
      </c>
      <c r="C14" s="261">
        <v>1998</v>
      </c>
      <c r="D14" s="262" t="s">
        <v>3</v>
      </c>
      <c r="E14" s="263">
        <v>12</v>
      </c>
      <c r="F14" s="264" t="s">
        <v>4</v>
      </c>
      <c r="G14" s="265">
        <v>380</v>
      </c>
      <c r="H14" s="266"/>
      <c r="I14" s="185" t="s">
        <v>41</v>
      </c>
      <c r="J14" s="96">
        <f aca="true" t="shared" si="0" ref="J14:J19">G14*$J$3</f>
        <v>440.79999999999995</v>
      </c>
      <c r="K14" s="45">
        <f aca="true" t="shared" si="1" ref="K14:K19">(G14*$K$3*1)</f>
        <v>319.2</v>
      </c>
      <c r="L14" s="120">
        <f aca="true" t="shared" si="2" ref="L14:L19">G14*$L$3</f>
        <v>3431.3999999999996</v>
      </c>
      <c r="M14" s="56">
        <f aca="true" t="shared" si="3" ref="M14:M19">G14*$M$3</f>
        <v>592.8000000000001</v>
      </c>
      <c r="N14" s="55">
        <f aca="true" t="shared" si="4" ref="N14:N19">G14*$N$3</f>
        <v>2815.8</v>
      </c>
      <c r="O14" s="47">
        <f aca="true" t="shared" si="5" ref="O14:O19">G14*$O$3</f>
        <v>12262.6</v>
      </c>
      <c r="R14" s="126"/>
    </row>
    <row r="15" spans="1:18" s="110" customFormat="1" ht="14.25" customHeight="1">
      <c r="A15" s="191"/>
      <c r="B15" s="8" t="s">
        <v>184</v>
      </c>
      <c r="C15" s="9">
        <v>1990</v>
      </c>
      <c r="D15" s="138" t="s">
        <v>2</v>
      </c>
      <c r="E15" s="10">
        <v>12</v>
      </c>
      <c r="F15" s="64" t="s">
        <v>4</v>
      </c>
      <c r="G15" s="45">
        <v>85</v>
      </c>
      <c r="H15" s="46" t="s">
        <v>28</v>
      </c>
      <c r="I15" s="185" t="s">
        <v>41</v>
      </c>
      <c r="J15" s="96">
        <f t="shared" si="0"/>
        <v>98.6</v>
      </c>
      <c r="K15" s="45">
        <f t="shared" si="1"/>
        <v>71.39999999999999</v>
      </c>
      <c r="L15" s="120">
        <f t="shared" si="2"/>
        <v>767.55</v>
      </c>
      <c r="M15" s="56">
        <f t="shared" si="3"/>
        <v>132.6</v>
      </c>
      <c r="N15" s="55">
        <f t="shared" si="4"/>
        <v>629.85</v>
      </c>
      <c r="O15" s="47">
        <f t="shared" si="5"/>
        <v>2742.9500000000003</v>
      </c>
      <c r="R15" s="126"/>
    </row>
    <row r="16" spans="1:18" s="110" customFormat="1" ht="14.25" customHeight="1">
      <c r="A16" s="191"/>
      <c r="B16" s="8" t="s">
        <v>185</v>
      </c>
      <c r="C16" s="9">
        <v>1990</v>
      </c>
      <c r="D16" s="138" t="s">
        <v>111</v>
      </c>
      <c r="E16" s="10">
        <v>12</v>
      </c>
      <c r="F16" s="64" t="s">
        <v>4</v>
      </c>
      <c r="G16" s="45">
        <v>48</v>
      </c>
      <c r="H16" s="46" t="s">
        <v>28</v>
      </c>
      <c r="I16" s="185" t="s">
        <v>41</v>
      </c>
      <c r="J16" s="96">
        <f t="shared" si="0"/>
        <v>55.67999999999999</v>
      </c>
      <c r="K16" s="45">
        <f t="shared" si="1"/>
        <v>40.32</v>
      </c>
      <c r="L16" s="120">
        <f t="shared" si="2"/>
        <v>433.43999999999994</v>
      </c>
      <c r="M16" s="56">
        <f t="shared" si="3"/>
        <v>74.88</v>
      </c>
      <c r="N16" s="55">
        <f t="shared" si="4"/>
        <v>355.68</v>
      </c>
      <c r="O16" s="47">
        <f t="shared" si="5"/>
        <v>1548.96</v>
      </c>
      <c r="R16" s="126"/>
    </row>
    <row r="17" spans="1:18" s="110" customFormat="1" ht="14.25" customHeight="1">
      <c r="A17" s="259" t="s">
        <v>119</v>
      </c>
      <c r="B17" s="260" t="s">
        <v>178</v>
      </c>
      <c r="C17" s="261">
        <v>1998</v>
      </c>
      <c r="D17" s="262" t="s">
        <v>2</v>
      </c>
      <c r="E17" s="263">
        <v>12</v>
      </c>
      <c r="F17" s="264" t="s">
        <v>4</v>
      </c>
      <c r="G17" s="265">
        <v>320</v>
      </c>
      <c r="H17" s="266" t="s">
        <v>28</v>
      </c>
      <c r="I17" s="185" t="s">
        <v>41</v>
      </c>
      <c r="J17" s="96">
        <f t="shared" si="0"/>
        <v>371.2</v>
      </c>
      <c r="K17" s="45">
        <f t="shared" si="1"/>
        <v>268.8</v>
      </c>
      <c r="L17" s="120">
        <f t="shared" si="2"/>
        <v>2889.6</v>
      </c>
      <c r="M17" s="56">
        <f t="shared" si="3"/>
        <v>499.20000000000005</v>
      </c>
      <c r="N17" s="55">
        <f t="shared" si="4"/>
        <v>2371.2</v>
      </c>
      <c r="O17" s="47">
        <f t="shared" si="5"/>
        <v>10326.400000000001</v>
      </c>
      <c r="R17" s="126"/>
    </row>
    <row r="18" spans="1:18" s="110" customFormat="1" ht="14.25" customHeight="1">
      <c r="A18" s="141"/>
      <c r="B18" s="8" t="s">
        <v>170</v>
      </c>
      <c r="C18" s="9">
        <v>1982</v>
      </c>
      <c r="D18" s="138" t="s">
        <v>3</v>
      </c>
      <c r="E18" s="10">
        <v>12</v>
      </c>
      <c r="F18" s="64" t="s">
        <v>4</v>
      </c>
      <c r="G18" s="45">
        <v>1000</v>
      </c>
      <c r="H18" s="46" t="s">
        <v>28</v>
      </c>
      <c r="I18" s="250" t="s">
        <v>41</v>
      </c>
      <c r="J18" s="96">
        <f t="shared" si="0"/>
        <v>1160</v>
      </c>
      <c r="K18" s="45">
        <f t="shared" si="1"/>
        <v>840</v>
      </c>
      <c r="L18" s="120">
        <f t="shared" si="2"/>
        <v>9030</v>
      </c>
      <c r="M18" s="56">
        <f t="shared" si="3"/>
        <v>1560</v>
      </c>
      <c r="N18" s="55">
        <f t="shared" si="4"/>
        <v>7410</v>
      </c>
      <c r="O18" s="47">
        <f t="shared" si="5"/>
        <v>32270.000000000004</v>
      </c>
      <c r="R18" s="126"/>
    </row>
    <row r="19" spans="1:18" s="110" customFormat="1" ht="14.25" customHeight="1">
      <c r="A19" s="259" t="s">
        <v>197</v>
      </c>
      <c r="B19" s="260" t="s">
        <v>182</v>
      </c>
      <c r="C19" s="261">
        <v>2000</v>
      </c>
      <c r="D19" s="262" t="s">
        <v>22</v>
      </c>
      <c r="E19" s="263">
        <v>12</v>
      </c>
      <c r="F19" s="264" t="s">
        <v>4</v>
      </c>
      <c r="G19" s="265">
        <v>195</v>
      </c>
      <c r="H19" s="266" t="s">
        <v>28</v>
      </c>
      <c r="I19" s="185" t="s">
        <v>41</v>
      </c>
      <c r="J19" s="96">
        <f t="shared" si="0"/>
        <v>226.2</v>
      </c>
      <c r="K19" s="45">
        <f t="shared" si="1"/>
        <v>163.79999999999998</v>
      </c>
      <c r="L19" s="120">
        <f t="shared" si="2"/>
        <v>1760.85</v>
      </c>
      <c r="M19" s="56">
        <f t="shared" si="3"/>
        <v>304.2</v>
      </c>
      <c r="N19" s="55">
        <f t="shared" si="4"/>
        <v>1444.95</v>
      </c>
      <c r="O19" s="47">
        <f t="shared" si="5"/>
        <v>6292.650000000001</v>
      </c>
      <c r="R19" s="126"/>
    </row>
    <row r="20" spans="1:18" s="110" customFormat="1" ht="14.25" customHeight="1">
      <c r="A20" s="259" t="s">
        <v>119</v>
      </c>
      <c r="B20" s="260" t="s">
        <v>125</v>
      </c>
      <c r="C20" s="261">
        <v>2005</v>
      </c>
      <c r="D20" s="262" t="s">
        <v>24</v>
      </c>
      <c r="E20" s="263">
        <v>12</v>
      </c>
      <c r="F20" s="264" t="s">
        <v>4</v>
      </c>
      <c r="G20" s="265">
        <v>45</v>
      </c>
      <c r="H20" s="266" t="s">
        <v>40</v>
      </c>
      <c r="I20" s="185" t="s">
        <v>41</v>
      </c>
      <c r="J20" s="96">
        <f aca="true" t="shared" si="6" ref="J20:J45">G20*$J$3</f>
        <v>52.199999999999996</v>
      </c>
      <c r="K20" s="45">
        <f aca="true" t="shared" si="7" ref="K20:K45">(G20*$K$3*1)</f>
        <v>37.8</v>
      </c>
      <c r="L20" s="120">
        <f aca="true" t="shared" si="8" ref="L20:L45">G20*$L$3</f>
        <v>406.34999999999997</v>
      </c>
      <c r="M20" s="56">
        <f aca="true" t="shared" si="9" ref="M20:M45">G20*$M$3</f>
        <v>70.2</v>
      </c>
      <c r="N20" s="55">
        <f aca="true" t="shared" si="10" ref="N20:N45">G20*$N$3</f>
        <v>333.45</v>
      </c>
      <c r="O20" s="47">
        <f aca="true" t="shared" si="11" ref="O20:O45">G20*$O$3</f>
        <v>1452.15</v>
      </c>
      <c r="R20" s="126"/>
    </row>
    <row r="21" spans="1:18" s="110" customFormat="1" ht="14.25" customHeight="1">
      <c r="A21" s="191" t="s">
        <v>86</v>
      </c>
      <c r="B21" s="251" t="s">
        <v>196</v>
      </c>
      <c r="C21" s="193">
        <v>2000</v>
      </c>
      <c r="D21" s="194" t="s">
        <v>1</v>
      </c>
      <c r="E21" s="195">
        <v>12</v>
      </c>
      <c r="F21" s="196" t="s">
        <v>4</v>
      </c>
      <c r="G21" s="197">
        <v>55</v>
      </c>
      <c r="H21" s="198" t="s">
        <v>28</v>
      </c>
      <c r="I21" s="185"/>
      <c r="J21" s="96">
        <f>G21*$J$3</f>
        <v>63.8</v>
      </c>
      <c r="K21" s="45">
        <f>(G21*$K$3*1)</f>
        <v>46.199999999999996</v>
      </c>
      <c r="L21" s="120">
        <f>G21*$L$3</f>
        <v>496.65</v>
      </c>
      <c r="M21" s="56">
        <f>G21*$M$3</f>
        <v>85.8</v>
      </c>
      <c r="N21" s="55">
        <f>G21*$N$3</f>
        <v>407.55</v>
      </c>
      <c r="O21" s="47">
        <f>G21*$O$3</f>
        <v>1774.8500000000001</v>
      </c>
      <c r="R21" s="126"/>
    </row>
    <row r="22" spans="1:18" s="110" customFormat="1" ht="14.25" customHeight="1">
      <c r="A22" s="191" t="s">
        <v>86</v>
      </c>
      <c r="B22" s="251" t="s">
        <v>193</v>
      </c>
      <c r="C22" s="193">
        <v>1989</v>
      </c>
      <c r="D22" s="194" t="s">
        <v>23</v>
      </c>
      <c r="E22" s="195">
        <v>12</v>
      </c>
      <c r="F22" s="196" t="s">
        <v>4</v>
      </c>
      <c r="G22" s="197">
        <v>125</v>
      </c>
      <c r="H22" s="198" t="s">
        <v>28</v>
      </c>
      <c r="I22" s="185" t="s">
        <v>41</v>
      </c>
      <c r="J22" s="96">
        <f t="shared" si="6"/>
        <v>145</v>
      </c>
      <c r="K22" s="45">
        <f t="shared" si="7"/>
        <v>105</v>
      </c>
      <c r="L22" s="120">
        <f t="shared" si="8"/>
        <v>1128.75</v>
      </c>
      <c r="M22" s="56">
        <f t="shared" si="9"/>
        <v>195</v>
      </c>
      <c r="N22" s="55">
        <f t="shared" si="10"/>
        <v>926.25</v>
      </c>
      <c r="O22" s="47">
        <f t="shared" si="11"/>
        <v>4033.7500000000005</v>
      </c>
      <c r="R22" s="126"/>
    </row>
    <row r="23" spans="1:18" s="110" customFormat="1" ht="14.25" customHeight="1">
      <c r="A23" s="191" t="s">
        <v>86</v>
      </c>
      <c r="B23" s="251" t="s">
        <v>193</v>
      </c>
      <c r="C23" s="193">
        <v>1990</v>
      </c>
      <c r="D23" s="194" t="s">
        <v>23</v>
      </c>
      <c r="E23" s="195">
        <v>12</v>
      </c>
      <c r="F23" s="196" t="s">
        <v>4</v>
      </c>
      <c r="G23" s="197">
        <v>135</v>
      </c>
      <c r="H23" s="198" t="s">
        <v>28</v>
      </c>
      <c r="I23" s="185" t="s">
        <v>41</v>
      </c>
      <c r="J23" s="96">
        <f t="shared" si="6"/>
        <v>156.6</v>
      </c>
      <c r="K23" s="45">
        <f t="shared" si="7"/>
        <v>113.39999999999999</v>
      </c>
      <c r="L23" s="120">
        <f t="shared" si="8"/>
        <v>1219.05</v>
      </c>
      <c r="M23" s="56">
        <f t="shared" si="9"/>
        <v>210.6</v>
      </c>
      <c r="N23" s="55">
        <f t="shared" si="10"/>
        <v>1000.35</v>
      </c>
      <c r="O23" s="47">
        <f t="shared" si="11"/>
        <v>4356.450000000001</v>
      </c>
      <c r="R23" s="126"/>
    </row>
    <row r="24" spans="1:18" s="110" customFormat="1" ht="14.25" customHeight="1">
      <c r="A24" s="259" t="s">
        <v>119</v>
      </c>
      <c r="B24" s="260" t="s">
        <v>94</v>
      </c>
      <c r="C24" s="261">
        <v>2000</v>
      </c>
      <c r="D24" s="262" t="s">
        <v>2</v>
      </c>
      <c r="E24" s="263">
        <v>1</v>
      </c>
      <c r="F24" s="264" t="s">
        <v>93</v>
      </c>
      <c r="G24" s="265">
        <v>2000</v>
      </c>
      <c r="H24" s="266" t="s">
        <v>46</v>
      </c>
      <c r="I24" s="240" t="s">
        <v>41</v>
      </c>
      <c r="J24" s="96">
        <f t="shared" si="6"/>
        <v>2320</v>
      </c>
      <c r="K24" s="45">
        <f t="shared" si="7"/>
        <v>1680</v>
      </c>
      <c r="L24" s="120">
        <f t="shared" si="8"/>
        <v>18060</v>
      </c>
      <c r="M24" s="56">
        <f t="shared" si="9"/>
        <v>3120</v>
      </c>
      <c r="N24" s="55">
        <f t="shared" si="10"/>
        <v>14820</v>
      </c>
      <c r="O24" s="47">
        <f t="shared" si="11"/>
        <v>64540.00000000001</v>
      </c>
      <c r="R24" s="126"/>
    </row>
    <row r="25" spans="1:18" s="110" customFormat="1" ht="14.25" customHeight="1">
      <c r="A25" s="191" t="s">
        <v>86</v>
      </c>
      <c r="B25" s="251" t="s">
        <v>48</v>
      </c>
      <c r="C25" s="193">
        <v>2000</v>
      </c>
      <c r="D25" s="194" t="s">
        <v>2</v>
      </c>
      <c r="E25" s="195">
        <v>12</v>
      </c>
      <c r="F25" s="196" t="s">
        <v>4</v>
      </c>
      <c r="G25" s="197">
        <v>245</v>
      </c>
      <c r="H25" s="198" t="s">
        <v>28</v>
      </c>
      <c r="I25" s="185" t="s">
        <v>41</v>
      </c>
      <c r="J25" s="96">
        <f>G25*$J$3</f>
        <v>284.2</v>
      </c>
      <c r="K25" s="45">
        <f>(G25*$K$3*1)</f>
        <v>205.79999999999998</v>
      </c>
      <c r="L25" s="120">
        <f>G25*$L$3</f>
        <v>2212.35</v>
      </c>
      <c r="M25" s="56">
        <f>G25*$M$3</f>
        <v>382.2</v>
      </c>
      <c r="N25" s="55">
        <f>G25*$N$3</f>
        <v>1815.45</v>
      </c>
      <c r="O25" s="47">
        <f>G25*$O$3</f>
        <v>7906.150000000001</v>
      </c>
      <c r="R25" s="126"/>
    </row>
    <row r="26" spans="1:18" s="129" customFormat="1" ht="14.25" customHeight="1">
      <c r="A26" s="243"/>
      <c r="B26" s="8" t="s">
        <v>48</v>
      </c>
      <c r="C26" s="9">
        <v>2004</v>
      </c>
      <c r="D26" s="138" t="s">
        <v>2</v>
      </c>
      <c r="E26" s="10">
        <v>12</v>
      </c>
      <c r="F26" s="64" t="s">
        <v>4</v>
      </c>
      <c r="G26" s="45">
        <v>190</v>
      </c>
      <c r="H26" s="46" t="s">
        <v>28</v>
      </c>
      <c r="I26" s="170" t="s">
        <v>41</v>
      </c>
      <c r="J26" s="96">
        <f t="shared" si="6"/>
        <v>220.39999999999998</v>
      </c>
      <c r="K26" s="45">
        <f t="shared" si="7"/>
        <v>159.6</v>
      </c>
      <c r="L26" s="120">
        <f t="shared" si="8"/>
        <v>1715.6999999999998</v>
      </c>
      <c r="M26" s="56">
        <f t="shared" si="9"/>
        <v>296.40000000000003</v>
      </c>
      <c r="N26" s="55">
        <f t="shared" si="10"/>
        <v>1407.9</v>
      </c>
      <c r="O26" s="47">
        <f t="shared" si="11"/>
        <v>6131.3</v>
      </c>
      <c r="R26" s="156"/>
    </row>
    <row r="27" spans="1:18" s="110" customFormat="1" ht="14.25" customHeight="1">
      <c r="A27" s="191" t="s">
        <v>86</v>
      </c>
      <c r="B27" s="251" t="s">
        <v>186</v>
      </c>
      <c r="C27" s="193">
        <v>2002</v>
      </c>
      <c r="D27" s="194" t="s">
        <v>1</v>
      </c>
      <c r="E27" s="195">
        <v>12</v>
      </c>
      <c r="F27" s="196" t="s">
        <v>4</v>
      </c>
      <c r="G27" s="197">
        <v>67</v>
      </c>
      <c r="H27" s="198" t="s">
        <v>28</v>
      </c>
      <c r="I27" s="185" t="s">
        <v>41</v>
      </c>
      <c r="J27" s="96">
        <f t="shared" si="6"/>
        <v>77.72</v>
      </c>
      <c r="K27" s="45">
        <f t="shared" si="7"/>
        <v>56.28</v>
      </c>
      <c r="L27" s="120">
        <f t="shared" si="8"/>
        <v>605.01</v>
      </c>
      <c r="M27" s="56">
        <f t="shared" si="9"/>
        <v>104.52000000000001</v>
      </c>
      <c r="N27" s="55">
        <f t="shared" si="10"/>
        <v>496.47</v>
      </c>
      <c r="O27" s="47">
        <f t="shared" si="11"/>
        <v>2162.09</v>
      </c>
      <c r="R27" s="126"/>
    </row>
    <row r="28" spans="1:18" s="110" customFormat="1" ht="14.25" customHeight="1">
      <c r="A28" s="141"/>
      <c r="B28" s="8" t="s">
        <v>122</v>
      </c>
      <c r="C28" s="9">
        <v>1996</v>
      </c>
      <c r="D28" s="138" t="s">
        <v>2</v>
      </c>
      <c r="E28" s="10">
        <v>12</v>
      </c>
      <c r="F28" s="64" t="s">
        <v>4</v>
      </c>
      <c r="G28" s="45">
        <v>110</v>
      </c>
      <c r="H28" s="46" t="s">
        <v>40</v>
      </c>
      <c r="I28" s="185" t="s">
        <v>41</v>
      </c>
      <c r="J28" s="96">
        <f t="shared" si="6"/>
        <v>127.6</v>
      </c>
      <c r="K28" s="45">
        <f t="shared" si="7"/>
        <v>92.39999999999999</v>
      </c>
      <c r="L28" s="120">
        <f t="shared" si="8"/>
        <v>993.3</v>
      </c>
      <c r="M28" s="56">
        <f t="shared" si="9"/>
        <v>171.6</v>
      </c>
      <c r="N28" s="55">
        <f t="shared" si="10"/>
        <v>815.1</v>
      </c>
      <c r="O28" s="47">
        <f t="shared" si="11"/>
        <v>3549.7000000000003</v>
      </c>
      <c r="R28" s="126"/>
    </row>
    <row r="29" spans="1:18" s="110" customFormat="1" ht="14.25" customHeight="1">
      <c r="A29" s="259" t="s">
        <v>197</v>
      </c>
      <c r="B29" s="260" t="s">
        <v>194</v>
      </c>
      <c r="C29" s="261">
        <v>1990</v>
      </c>
      <c r="D29" s="262" t="s">
        <v>24</v>
      </c>
      <c r="E29" s="263">
        <v>12</v>
      </c>
      <c r="F29" s="264" t="s">
        <v>4</v>
      </c>
      <c r="G29" s="265">
        <v>150</v>
      </c>
      <c r="H29" s="266" t="s">
        <v>28</v>
      </c>
      <c r="I29" s="185" t="s">
        <v>41</v>
      </c>
      <c r="J29" s="96">
        <f>G29*$J$3</f>
        <v>174</v>
      </c>
      <c r="K29" s="45">
        <f>(G29*$K$3*1)</f>
        <v>126</v>
      </c>
      <c r="L29" s="120">
        <f>G29*$L$3</f>
        <v>1354.5</v>
      </c>
      <c r="M29" s="56">
        <f>G29*$M$3</f>
        <v>234</v>
      </c>
      <c r="N29" s="55">
        <f>G29*$N$3</f>
        <v>1111.5</v>
      </c>
      <c r="O29" s="47">
        <f>G29*$O$3</f>
        <v>4840.500000000001</v>
      </c>
      <c r="R29" s="126"/>
    </row>
    <row r="30" spans="1:18" s="110" customFormat="1" ht="14.25" customHeight="1">
      <c r="A30" s="191" t="s">
        <v>86</v>
      </c>
      <c r="B30" s="251" t="s">
        <v>194</v>
      </c>
      <c r="C30" s="193">
        <v>2000</v>
      </c>
      <c r="D30" s="194" t="s">
        <v>24</v>
      </c>
      <c r="E30" s="195">
        <v>18</v>
      </c>
      <c r="F30" s="196" t="s">
        <v>4</v>
      </c>
      <c r="G30" s="197">
        <v>125</v>
      </c>
      <c r="H30" s="198" t="s">
        <v>32</v>
      </c>
      <c r="I30" s="185" t="s">
        <v>41</v>
      </c>
      <c r="J30" s="96">
        <f>G30*$J$3</f>
        <v>145</v>
      </c>
      <c r="K30" s="45">
        <f>(G30*$K$3*1)</f>
        <v>105</v>
      </c>
      <c r="L30" s="120">
        <f>G30*$L$3</f>
        <v>1128.75</v>
      </c>
      <c r="M30" s="56">
        <f>G30*$M$3</f>
        <v>195</v>
      </c>
      <c r="N30" s="55">
        <f>G30*$N$3</f>
        <v>926.25</v>
      </c>
      <c r="O30" s="47">
        <f>G30*$O$3</f>
        <v>4033.7500000000005</v>
      </c>
      <c r="R30" s="126"/>
    </row>
    <row r="31" spans="2:20" ht="14.25" customHeight="1">
      <c r="B31" s="71" t="s">
        <v>105</v>
      </c>
      <c r="C31" s="230">
        <v>1989</v>
      </c>
      <c r="D31" s="231" t="s">
        <v>2</v>
      </c>
      <c r="E31" s="72">
        <v>1</v>
      </c>
      <c r="F31" s="230" t="s">
        <v>4</v>
      </c>
      <c r="G31" s="71">
        <v>50</v>
      </c>
      <c r="H31" s="74"/>
      <c r="I31" s="241" t="s">
        <v>41</v>
      </c>
      <c r="J31" s="96">
        <f t="shared" si="6"/>
        <v>57.99999999999999</v>
      </c>
      <c r="K31" s="45">
        <f t="shared" si="7"/>
        <v>42</v>
      </c>
      <c r="L31" s="120">
        <f t="shared" si="8"/>
        <v>451.49999999999994</v>
      </c>
      <c r="M31" s="56">
        <f t="shared" si="9"/>
        <v>78</v>
      </c>
      <c r="N31" s="55">
        <f t="shared" si="10"/>
        <v>370.5</v>
      </c>
      <c r="O31" s="47">
        <f t="shared" si="11"/>
        <v>1613.5000000000002</v>
      </c>
      <c r="S31" s="34"/>
      <c r="T31" s="1"/>
    </row>
    <row r="32" spans="1:18" s="110" customFormat="1" ht="14.25" customHeight="1">
      <c r="A32" s="191" t="s">
        <v>86</v>
      </c>
      <c r="B32" s="251" t="s">
        <v>110</v>
      </c>
      <c r="C32" s="193">
        <v>2012</v>
      </c>
      <c r="D32" s="194" t="s">
        <v>23</v>
      </c>
      <c r="E32" s="195">
        <v>12</v>
      </c>
      <c r="F32" s="196" t="s">
        <v>4</v>
      </c>
      <c r="G32" s="197">
        <v>725</v>
      </c>
      <c r="H32" s="198" t="s">
        <v>28</v>
      </c>
      <c r="I32" s="185" t="s">
        <v>41</v>
      </c>
      <c r="J32" s="96">
        <f>G32*$J$3</f>
        <v>840.9999999999999</v>
      </c>
      <c r="K32" s="45">
        <f>(G32*$K$3*1)</f>
        <v>609</v>
      </c>
      <c r="L32" s="120">
        <f>G32*$L$3</f>
        <v>6546.749999999999</v>
      </c>
      <c r="M32" s="56">
        <f>G32*$M$3</f>
        <v>1131</v>
      </c>
      <c r="N32" s="55">
        <f>G32*$N$3</f>
        <v>5372.25</v>
      </c>
      <c r="O32" s="47">
        <f>G32*$O$3</f>
        <v>23395.750000000004</v>
      </c>
      <c r="R32" s="126"/>
    </row>
    <row r="33" spans="2:20" ht="14.25" customHeight="1">
      <c r="B33" s="71" t="s">
        <v>110</v>
      </c>
      <c r="C33" s="230">
        <v>1998</v>
      </c>
      <c r="D33" s="231" t="s">
        <v>23</v>
      </c>
      <c r="E33" s="72">
        <v>1</v>
      </c>
      <c r="F33" s="230" t="s">
        <v>4</v>
      </c>
      <c r="G33" s="71">
        <v>580</v>
      </c>
      <c r="H33" s="74"/>
      <c r="I33" s="241" t="s">
        <v>41</v>
      </c>
      <c r="J33" s="96">
        <f t="shared" si="6"/>
        <v>672.8</v>
      </c>
      <c r="K33" s="45">
        <f t="shared" si="7"/>
        <v>487.2</v>
      </c>
      <c r="L33" s="120">
        <f t="shared" si="8"/>
        <v>5237.4</v>
      </c>
      <c r="M33" s="56">
        <f t="shared" si="9"/>
        <v>904.8000000000001</v>
      </c>
      <c r="N33" s="55">
        <f t="shared" si="10"/>
        <v>4297.8</v>
      </c>
      <c r="O33" s="47">
        <f t="shared" si="11"/>
        <v>18716.600000000002</v>
      </c>
      <c r="S33" s="34"/>
      <c r="T33" s="1"/>
    </row>
    <row r="34" spans="1:18" s="110" customFormat="1" ht="14.25" customHeight="1">
      <c r="A34" s="141"/>
      <c r="B34" s="8" t="s">
        <v>166</v>
      </c>
      <c r="C34" s="9">
        <v>1990</v>
      </c>
      <c r="D34" s="138" t="s">
        <v>3</v>
      </c>
      <c r="E34" s="10">
        <v>12</v>
      </c>
      <c r="F34" s="64" t="s">
        <v>4</v>
      </c>
      <c r="G34" s="45">
        <v>100</v>
      </c>
      <c r="H34" s="46" t="s">
        <v>28</v>
      </c>
      <c r="I34" s="185" t="s">
        <v>41</v>
      </c>
      <c r="J34" s="96">
        <f aca="true" t="shared" si="12" ref="J34:J39">G34*$J$3</f>
        <v>115.99999999999999</v>
      </c>
      <c r="K34" s="45">
        <f aca="true" t="shared" si="13" ref="K34:K39">(G34*$K$3*1)</f>
        <v>84</v>
      </c>
      <c r="L34" s="120">
        <f aca="true" t="shared" si="14" ref="L34:L39">G34*$L$3</f>
        <v>902.9999999999999</v>
      </c>
      <c r="M34" s="56">
        <f aca="true" t="shared" si="15" ref="M34:M39">G34*$M$3</f>
        <v>156</v>
      </c>
      <c r="N34" s="55">
        <f aca="true" t="shared" si="16" ref="N34:N39">G34*$N$3</f>
        <v>741</v>
      </c>
      <c r="O34" s="47">
        <f aca="true" t="shared" si="17" ref="O34:O39">G34*$O$3</f>
        <v>3227.0000000000005</v>
      </c>
      <c r="R34" s="126"/>
    </row>
    <row r="35" spans="1:18" s="110" customFormat="1" ht="14.25" customHeight="1">
      <c r="A35" s="259" t="s">
        <v>119</v>
      </c>
      <c r="B35" s="260" t="s">
        <v>171</v>
      </c>
      <c r="C35" s="261">
        <v>1997</v>
      </c>
      <c r="D35" s="262" t="s">
        <v>2</v>
      </c>
      <c r="E35" s="263">
        <v>12</v>
      </c>
      <c r="F35" s="264" t="s">
        <v>4</v>
      </c>
      <c r="G35" s="265">
        <v>680</v>
      </c>
      <c r="H35" s="266" t="s">
        <v>28</v>
      </c>
      <c r="I35" s="185" t="s">
        <v>41</v>
      </c>
      <c r="J35" s="96">
        <f t="shared" si="12"/>
        <v>788.8</v>
      </c>
      <c r="K35" s="45">
        <f t="shared" si="13"/>
        <v>571.1999999999999</v>
      </c>
      <c r="L35" s="120">
        <f t="shared" si="14"/>
        <v>6140.4</v>
      </c>
      <c r="M35" s="56">
        <f t="shared" si="15"/>
        <v>1060.8</v>
      </c>
      <c r="N35" s="55">
        <f t="shared" si="16"/>
        <v>5038.8</v>
      </c>
      <c r="O35" s="47">
        <f t="shared" si="17"/>
        <v>21943.600000000002</v>
      </c>
      <c r="R35" s="126"/>
    </row>
    <row r="36" spans="1:18" s="110" customFormat="1" ht="14.25" customHeight="1">
      <c r="A36" s="191" t="s">
        <v>86</v>
      </c>
      <c r="B36" s="251" t="s">
        <v>171</v>
      </c>
      <c r="C36" s="193">
        <v>1999</v>
      </c>
      <c r="D36" s="194" t="s">
        <v>2</v>
      </c>
      <c r="E36" s="195">
        <v>12</v>
      </c>
      <c r="F36" s="196" t="s">
        <v>4</v>
      </c>
      <c r="G36" s="197">
        <v>750</v>
      </c>
      <c r="H36" s="198" t="s">
        <v>28</v>
      </c>
      <c r="I36" s="185" t="s">
        <v>41</v>
      </c>
      <c r="J36" s="96">
        <f t="shared" si="12"/>
        <v>869.9999999999999</v>
      </c>
      <c r="K36" s="45">
        <f t="shared" si="13"/>
        <v>630</v>
      </c>
      <c r="L36" s="120">
        <f t="shared" si="14"/>
        <v>6772.499999999999</v>
      </c>
      <c r="M36" s="56">
        <f t="shared" si="15"/>
        <v>1170</v>
      </c>
      <c r="N36" s="55">
        <f t="shared" si="16"/>
        <v>5557.5</v>
      </c>
      <c r="O36" s="47">
        <f t="shared" si="17"/>
        <v>24202.500000000004</v>
      </c>
      <c r="R36" s="126"/>
    </row>
    <row r="37" spans="1:18" s="110" customFormat="1" ht="14.25" customHeight="1">
      <c r="A37" s="259" t="s">
        <v>119</v>
      </c>
      <c r="B37" s="260" t="s">
        <v>171</v>
      </c>
      <c r="C37" s="261">
        <v>2005</v>
      </c>
      <c r="D37" s="262" t="s">
        <v>2</v>
      </c>
      <c r="E37" s="263">
        <v>6</v>
      </c>
      <c r="F37" s="264" t="s">
        <v>4</v>
      </c>
      <c r="G37" s="265">
        <v>800</v>
      </c>
      <c r="H37" s="266" t="s">
        <v>32</v>
      </c>
      <c r="I37" s="185"/>
      <c r="J37" s="96">
        <f t="shared" si="12"/>
        <v>927.9999999999999</v>
      </c>
      <c r="K37" s="45">
        <f t="shared" si="13"/>
        <v>672</v>
      </c>
      <c r="L37" s="120">
        <f t="shared" si="14"/>
        <v>7223.999999999999</v>
      </c>
      <c r="M37" s="56">
        <f t="shared" si="15"/>
        <v>1248</v>
      </c>
      <c r="N37" s="55">
        <f t="shared" si="16"/>
        <v>5928</v>
      </c>
      <c r="O37" s="47">
        <f t="shared" si="17"/>
        <v>25816.000000000004</v>
      </c>
      <c r="R37" s="126"/>
    </row>
    <row r="38" spans="1:18" s="110" customFormat="1" ht="14.25" customHeight="1">
      <c r="A38" s="259" t="s">
        <v>119</v>
      </c>
      <c r="B38" s="260" t="s">
        <v>171</v>
      </c>
      <c r="C38" s="261">
        <v>2010</v>
      </c>
      <c r="D38" s="262" t="s">
        <v>2</v>
      </c>
      <c r="E38" s="263">
        <v>6</v>
      </c>
      <c r="F38" s="264" t="s">
        <v>4</v>
      </c>
      <c r="G38" s="265">
        <v>820</v>
      </c>
      <c r="H38" s="266" t="s">
        <v>32</v>
      </c>
      <c r="I38" s="185"/>
      <c r="J38" s="96">
        <f t="shared" si="12"/>
        <v>951.1999999999999</v>
      </c>
      <c r="K38" s="45">
        <f t="shared" si="13"/>
        <v>688.8</v>
      </c>
      <c r="L38" s="120">
        <f t="shared" si="14"/>
        <v>7404.599999999999</v>
      </c>
      <c r="M38" s="56">
        <f t="shared" si="15"/>
        <v>1279.2</v>
      </c>
      <c r="N38" s="55">
        <f t="shared" si="16"/>
        <v>6076.2</v>
      </c>
      <c r="O38" s="47">
        <f t="shared" si="17"/>
        <v>26461.4</v>
      </c>
      <c r="R38" s="126"/>
    </row>
    <row r="39" spans="1:18" s="110" customFormat="1" ht="14.25" customHeight="1">
      <c r="A39" s="191"/>
      <c r="B39" s="8" t="s">
        <v>187</v>
      </c>
      <c r="C39" s="9">
        <v>1995</v>
      </c>
      <c r="D39" s="138" t="s">
        <v>3</v>
      </c>
      <c r="E39" s="10">
        <v>12</v>
      </c>
      <c r="F39" s="64" t="s">
        <v>4</v>
      </c>
      <c r="G39" s="45">
        <v>100</v>
      </c>
      <c r="H39" s="46" t="s">
        <v>28</v>
      </c>
      <c r="I39" s="185" t="s">
        <v>41</v>
      </c>
      <c r="J39" s="96">
        <f t="shared" si="12"/>
        <v>115.99999999999999</v>
      </c>
      <c r="K39" s="45">
        <f t="shared" si="13"/>
        <v>84</v>
      </c>
      <c r="L39" s="120">
        <f t="shared" si="14"/>
        <v>902.9999999999999</v>
      </c>
      <c r="M39" s="56">
        <f t="shared" si="15"/>
        <v>156</v>
      </c>
      <c r="N39" s="55">
        <f t="shared" si="16"/>
        <v>741</v>
      </c>
      <c r="O39" s="47">
        <f t="shared" si="17"/>
        <v>3227.0000000000005</v>
      </c>
      <c r="R39" s="126"/>
    </row>
    <row r="40" spans="2:20" ht="14.25" customHeight="1">
      <c r="B40" s="71" t="s">
        <v>106</v>
      </c>
      <c r="C40" s="230">
        <v>2002</v>
      </c>
      <c r="D40" s="231" t="s">
        <v>111</v>
      </c>
      <c r="E40" s="72">
        <v>5</v>
      </c>
      <c r="F40" s="230" t="s">
        <v>4</v>
      </c>
      <c r="G40" s="71">
        <v>38</v>
      </c>
      <c r="H40" s="74"/>
      <c r="I40" s="241" t="s">
        <v>41</v>
      </c>
      <c r="J40" s="96">
        <f t="shared" si="6"/>
        <v>44.08</v>
      </c>
      <c r="K40" s="45">
        <f t="shared" si="7"/>
        <v>31.919999999999998</v>
      </c>
      <c r="L40" s="120">
        <f t="shared" si="8"/>
        <v>343.14</v>
      </c>
      <c r="M40" s="56">
        <f t="shared" si="9"/>
        <v>59.28</v>
      </c>
      <c r="N40" s="55">
        <f t="shared" si="10"/>
        <v>281.58</v>
      </c>
      <c r="O40" s="47">
        <f t="shared" si="11"/>
        <v>1226.2600000000002</v>
      </c>
      <c r="S40" s="34"/>
      <c r="T40" s="1"/>
    </row>
    <row r="41" spans="1:18" s="110" customFormat="1" ht="14.25" customHeight="1">
      <c r="A41" s="141"/>
      <c r="B41" s="8" t="s">
        <v>126</v>
      </c>
      <c r="C41" s="9">
        <v>2006</v>
      </c>
      <c r="D41" s="138" t="s">
        <v>24</v>
      </c>
      <c r="E41" s="10">
        <v>12</v>
      </c>
      <c r="F41" s="64" t="s">
        <v>4</v>
      </c>
      <c r="G41" s="45">
        <v>42</v>
      </c>
      <c r="H41" s="46" t="s">
        <v>40</v>
      </c>
      <c r="I41" s="185" t="s">
        <v>41</v>
      </c>
      <c r="J41" s="96">
        <f t="shared" si="6"/>
        <v>48.72</v>
      </c>
      <c r="K41" s="45">
        <f t="shared" si="7"/>
        <v>35.28</v>
      </c>
      <c r="L41" s="120">
        <f t="shared" si="8"/>
        <v>379.26</v>
      </c>
      <c r="M41" s="56">
        <f t="shared" si="9"/>
        <v>65.52</v>
      </c>
      <c r="N41" s="55">
        <f t="shared" si="10"/>
        <v>311.22</v>
      </c>
      <c r="O41" s="47">
        <f t="shared" si="11"/>
        <v>1355.3400000000001</v>
      </c>
      <c r="R41" s="126"/>
    </row>
    <row r="42" spans="1:20" s="111" customFormat="1" ht="14.25" customHeight="1">
      <c r="A42" s="141"/>
      <c r="B42" s="8" t="s">
        <v>26</v>
      </c>
      <c r="C42" s="9">
        <v>1993</v>
      </c>
      <c r="D42" s="138" t="s">
        <v>0</v>
      </c>
      <c r="E42" s="9">
        <v>12</v>
      </c>
      <c r="F42" s="64" t="s">
        <v>4</v>
      </c>
      <c r="G42" s="66">
        <v>45</v>
      </c>
      <c r="H42" s="46" t="s">
        <v>28</v>
      </c>
      <c r="I42" s="170" t="s">
        <v>41</v>
      </c>
      <c r="J42" s="96">
        <f t="shared" si="6"/>
        <v>52.199999999999996</v>
      </c>
      <c r="K42" s="45">
        <f t="shared" si="7"/>
        <v>37.8</v>
      </c>
      <c r="L42" s="120">
        <f t="shared" si="8"/>
        <v>406.34999999999997</v>
      </c>
      <c r="M42" s="56">
        <f t="shared" si="9"/>
        <v>70.2</v>
      </c>
      <c r="N42" s="55">
        <f t="shared" si="10"/>
        <v>333.45</v>
      </c>
      <c r="O42" s="47">
        <f t="shared" si="11"/>
        <v>1452.15</v>
      </c>
      <c r="P42" s="110"/>
      <c r="R42" s="126"/>
      <c r="S42" s="126"/>
      <c r="T42" s="127"/>
    </row>
    <row r="43" spans="1:18" s="110" customFormat="1" ht="14.25" customHeight="1">
      <c r="A43" s="191" t="s">
        <v>86</v>
      </c>
      <c r="B43" s="251" t="s">
        <v>195</v>
      </c>
      <c r="C43" s="193">
        <v>1990</v>
      </c>
      <c r="D43" s="194" t="s">
        <v>1</v>
      </c>
      <c r="E43" s="195">
        <v>24</v>
      </c>
      <c r="F43" s="196" t="s">
        <v>4</v>
      </c>
      <c r="G43" s="197">
        <v>85</v>
      </c>
      <c r="H43" s="198" t="s">
        <v>28</v>
      </c>
      <c r="I43" s="185" t="s">
        <v>41</v>
      </c>
      <c r="J43" s="96">
        <f t="shared" si="6"/>
        <v>98.6</v>
      </c>
      <c r="K43" s="45">
        <f t="shared" si="7"/>
        <v>71.39999999999999</v>
      </c>
      <c r="L43" s="120">
        <f t="shared" si="8"/>
        <v>767.55</v>
      </c>
      <c r="M43" s="56">
        <f t="shared" si="9"/>
        <v>132.6</v>
      </c>
      <c r="N43" s="55">
        <f t="shared" si="10"/>
        <v>629.85</v>
      </c>
      <c r="O43" s="47">
        <f t="shared" si="11"/>
        <v>2742.9500000000003</v>
      </c>
      <c r="R43" s="126"/>
    </row>
    <row r="44" spans="1:18" s="110" customFormat="1" ht="14.25" customHeight="1">
      <c r="A44" s="141"/>
      <c r="B44" s="8" t="s">
        <v>5</v>
      </c>
      <c r="C44" s="9">
        <v>1991</v>
      </c>
      <c r="D44" s="138" t="s">
        <v>2</v>
      </c>
      <c r="E44" s="10">
        <v>1</v>
      </c>
      <c r="F44" s="64" t="s">
        <v>4</v>
      </c>
      <c r="G44" s="45">
        <v>375</v>
      </c>
      <c r="H44" s="46"/>
      <c r="I44" s="240" t="s">
        <v>41</v>
      </c>
      <c r="J44" s="96">
        <f t="shared" si="6"/>
        <v>434.99999999999994</v>
      </c>
      <c r="K44" s="45">
        <f t="shared" si="7"/>
        <v>315</v>
      </c>
      <c r="L44" s="120">
        <f t="shared" si="8"/>
        <v>3386.2499999999995</v>
      </c>
      <c r="M44" s="56">
        <f t="shared" si="9"/>
        <v>585</v>
      </c>
      <c r="N44" s="55">
        <f t="shared" si="10"/>
        <v>2778.75</v>
      </c>
      <c r="O44" s="47">
        <f t="shared" si="11"/>
        <v>12101.250000000002</v>
      </c>
      <c r="R44" s="126"/>
    </row>
    <row r="45" spans="1:18" s="110" customFormat="1" ht="14.25" customHeight="1">
      <c r="A45" s="141"/>
      <c r="B45" s="8" t="s">
        <v>5</v>
      </c>
      <c r="C45" s="9">
        <v>1994</v>
      </c>
      <c r="D45" s="138" t="s">
        <v>2</v>
      </c>
      <c r="E45" s="10">
        <v>7</v>
      </c>
      <c r="F45" s="64" t="s">
        <v>4</v>
      </c>
      <c r="G45" s="45">
        <v>430</v>
      </c>
      <c r="H45" s="46"/>
      <c r="I45" s="250" t="s">
        <v>41</v>
      </c>
      <c r="J45" s="96">
        <f t="shared" si="6"/>
        <v>498.79999999999995</v>
      </c>
      <c r="K45" s="45">
        <f t="shared" si="7"/>
        <v>361.2</v>
      </c>
      <c r="L45" s="120">
        <f t="shared" si="8"/>
        <v>3882.8999999999996</v>
      </c>
      <c r="M45" s="56">
        <f t="shared" si="9"/>
        <v>670.8000000000001</v>
      </c>
      <c r="N45" s="55">
        <f t="shared" si="10"/>
        <v>3186.3</v>
      </c>
      <c r="O45" s="47">
        <f t="shared" si="11"/>
        <v>13876.100000000002</v>
      </c>
      <c r="R45" s="126"/>
    </row>
    <row r="46" spans="1:18" s="110" customFormat="1" ht="14.25" customHeight="1">
      <c r="A46" s="21"/>
      <c r="B46" s="8" t="s">
        <v>29</v>
      </c>
      <c r="C46" s="9">
        <v>2005</v>
      </c>
      <c r="D46" s="138" t="s">
        <v>0</v>
      </c>
      <c r="E46" s="9">
        <v>6</v>
      </c>
      <c r="F46" s="64" t="s">
        <v>4</v>
      </c>
      <c r="G46" s="66">
        <v>80</v>
      </c>
      <c r="H46" s="46" t="s">
        <v>32</v>
      </c>
      <c r="I46" s="240" t="s">
        <v>41</v>
      </c>
      <c r="J46" s="96">
        <f>G46*$J$3</f>
        <v>92.8</v>
      </c>
      <c r="K46" s="45">
        <f>(G46*$K$3*1)</f>
        <v>67.2</v>
      </c>
      <c r="L46" s="120">
        <f>G46*$L$3</f>
        <v>722.4</v>
      </c>
      <c r="M46" s="56">
        <f>G46*$M$3</f>
        <v>124.80000000000001</v>
      </c>
      <c r="N46" s="55">
        <f>G46*$N$3</f>
        <v>592.8</v>
      </c>
      <c r="O46" s="47">
        <f>G46*$O$3</f>
        <v>2581.6000000000004</v>
      </c>
      <c r="R46" s="126"/>
    </row>
    <row r="47" spans="1:18" s="110" customFormat="1" ht="14.25" customHeight="1">
      <c r="A47" s="191" t="s">
        <v>86</v>
      </c>
      <c r="B47" s="251" t="s">
        <v>181</v>
      </c>
      <c r="C47" s="193">
        <v>1982</v>
      </c>
      <c r="D47" s="194" t="s">
        <v>24</v>
      </c>
      <c r="E47" s="195">
        <v>12</v>
      </c>
      <c r="F47" s="196" t="s">
        <v>4</v>
      </c>
      <c r="G47" s="197">
        <v>485</v>
      </c>
      <c r="H47" s="198" t="s">
        <v>28</v>
      </c>
      <c r="I47" s="185" t="s">
        <v>41</v>
      </c>
      <c r="J47" s="96">
        <f>G47*$J$3</f>
        <v>562.5999999999999</v>
      </c>
      <c r="K47" s="45">
        <f>(G47*$K$3*1)</f>
        <v>407.4</v>
      </c>
      <c r="L47" s="120">
        <f>G47*$L$3</f>
        <v>4379.549999999999</v>
      </c>
      <c r="M47" s="56">
        <f>G47*$M$3</f>
        <v>756.6</v>
      </c>
      <c r="N47" s="55">
        <f>G47*$N$3</f>
        <v>3593.85</v>
      </c>
      <c r="O47" s="47">
        <f>G47*$O$3</f>
        <v>15650.95</v>
      </c>
      <c r="R47" s="126"/>
    </row>
    <row r="48" spans="1:18" s="110" customFormat="1" ht="14.25" customHeight="1">
      <c r="A48" s="191" t="s">
        <v>86</v>
      </c>
      <c r="B48" s="251" t="s">
        <v>181</v>
      </c>
      <c r="C48" s="193">
        <v>1986</v>
      </c>
      <c r="D48" s="194" t="s">
        <v>24</v>
      </c>
      <c r="E48" s="195">
        <v>24</v>
      </c>
      <c r="F48" s="196" t="s">
        <v>4</v>
      </c>
      <c r="G48" s="197">
        <v>390</v>
      </c>
      <c r="H48" s="198" t="s">
        <v>28</v>
      </c>
      <c r="I48" s="185" t="s">
        <v>41</v>
      </c>
      <c r="J48" s="96">
        <f>G48*$J$3</f>
        <v>452.4</v>
      </c>
      <c r="K48" s="45">
        <f>(G48*$K$3*1)</f>
        <v>327.59999999999997</v>
      </c>
      <c r="L48" s="120">
        <f>G48*$L$3</f>
        <v>3521.7</v>
      </c>
      <c r="M48" s="56">
        <f>G48*$M$3</f>
        <v>608.4</v>
      </c>
      <c r="N48" s="55">
        <f>G48*$N$3</f>
        <v>2889.9</v>
      </c>
      <c r="O48" s="47">
        <f>G48*$O$3</f>
        <v>12585.300000000001</v>
      </c>
      <c r="R48" s="126"/>
    </row>
    <row r="49" spans="1:18" s="110" customFormat="1" ht="14.25" customHeight="1">
      <c r="A49" s="191" t="s">
        <v>86</v>
      </c>
      <c r="B49" s="251" t="s">
        <v>181</v>
      </c>
      <c r="C49" s="193">
        <v>1990</v>
      </c>
      <c r="D49" s="194" t="s">
        <v>24</v>
      </c>
      <c r="E49" s="195">
        <v>12</v>
      </c>
      <c r="F49" s="196" t="s">
        <v>4</v>
      </c>
      <c r="G49" s="197">
        <v>335</v>
      </c>
      <c r="H49" s="198" t="s">
        <v>28</v>
      </c>
      <c r="I49" s="185" t="s">
        <v>41</v>
      </c>
      <c r="J49" s="96">
        <f>G49*$J$3</f>
        <v>388.59999999999997</v>
      </c>
      <c r="K49" s="45">
        <f>(G49*$K$3*1)</f>
        <v>281.4</v>
      </c>
      <c r="L49" s="120">
        <f>G49*$L$3</f>
        <v>3025.0499999999997</v>
      </c>
      <c r="M49" s="56">
        <f>G49*$M$3</f>
        <v>522.6</v>
      </c>
      <c r="N49" s="55">
        <f>G49*$N$3</f>
        <v>2482.35</v>
      </c>
      <c r="O49" s="47">
        <f>G49*$O$3</f>
        <v>10810.45</v>
      </c>
      <c r="R49" s="126"/>
    </row>
    <row r="50" spans="2:20" ht="14.25" customHeight="1">
      <c r="B50" s="71" t="s">
        <v>107</v>
      </c>
      <c r="C50" s="230">
        <v>1991</v>
      </c>
      <c r="D50" s="231" t="s">
        <v>22</v>
      </c>
      <c r="E50" s="72">
        <v>4</v>
      </c>
      <c r="F50" s="230" t="s">
        <v>4</v>
      </c>
      <c r="G50" s="71">
        <v>12</v>
      </c>
      <c r="H50" s="74"/>
      <c r="I50" s="185"/>
      <c r="J50" s="96">
        <f aca="true" t="shared" si="18" ref="J50:J84">G50*$J$3</f>
        <v>13.919999999999998</v>
      </c>
      <c r="K50" s="45">
        <f aca="true" t="shared" si="19" ref="K50:K84">(G50*$K$3*1)</f>
        <v>10.08</v>
      </c>
      <c r="L50" s="120">
        <f aca="true" t="shared" si="20" ref="L50:L84">G50*$L$3</f>
        <v>108.35999999999999</v>
      </c>
      <c r="M50" s="56">
        <f aca="true" t="shared" si="21" ref="M50:M84">G50*$M$3</f>
        <v>18.72</v>
      </c>
      <c r="N50" s="55">
        <f aca="true" t="shared" si="22" ref="N50:N84">G50*$N$3</f>
        <v>88.92</v>
      </c>
      <c r="O50" s="47">
        <f aca="true" t="shared" si="23" ref="O50:O84">G50*$O$3</f>
        <v>387.24</v>
      </c>
      <c r="S50" s="34"/>
      <c r="T50" s="1"/>
    </row>
    <row r="51" spans="1:18" s="110" customFormat="1" ht="14.25" customHeight="1">
      <c r="A51" s="191"/>
      <c r="B51" s="8" t="s">
        <v>188</v>
      </c>
      <c r="C51" s="9">
        <v>1985</v>
      </c>
      <c r="D51" s="138" t="s">
        <v>1</v>
      </c>
      <c r="E51" s="10">
        <v>12</v>
      </c>
      <c r="F51" s="64" t="s">
        <v>4</v>
      </c>
      <c r="G51" s="45">
        <v>535</v>
      </c>
      <c r="H51" s="46" t="s">
        <v>28</v>
      </c>
      <c r="I51" s="185" t="s">
        <v>41</v>
      </c>
      <c r="J51" s="96">
        <f t="shared" si="18"/>
        <v>620.5999999999999</v>
      </c>
      <c r="K51" s="45">
        <f t="shared" si="19"/>
        <v>449.4</v>
      </c>
      <c r="L51" s="120">
        <f t="shared" si="20"/>
        <v>4831.049999999999</v>
      </c>
      <c r="M51" s="56">
        <f t="shared" si="21"/>
        <v>834.6</v>
      </c>
      <c r="N51" s="55">
        <f t="shared" si="22"/>
        <v>3964.35</v>
      </c>
      <c r="O51" s="47">
        <f t="shared" si="23"/>
        <v>17264.45</v>
      </c>
      <c r="R51" s="126"/>
    </row>
    <row r="52" spans="1:18" s="110" customFormat="1" ht="14.25" customHeight="1">
      <c r="A52" s="259" t="s">
        <v>119</v>
      </c>
      <c r="B52" s="260" t="s">
        <v>188</v>
      </c>
      <c r="C52" s="261">
        <v>1997</v>
      </c>
      <c r="D52" s="262" t="s">
        <v>1</v>
      </c>
      <c r="E52" s="263">
        <v>6</v>
      </c>
      <c r="F52" s="264" t="s">
        <v>4</v>
      </c>
      <c r="G52" s="265">
        <v>325</v>
      </c>
      <c r="H52" s="266" t="s">
        <v>32</v>
      </c>
      <c r="I52" s="185" t="s">
        <v>41</v>
      </c>
      <c r="J52" s="96">
        <f>G52*$J$3</f>
        <v>377</v>
      </c>
      <c r="K52" s="45">
        <f>(G52*$K$3*1)</f>
        <v>273</v>
      </c>
      <c r="L52" s="120">
        <f>G52*$L$3</f>
        <v>2934.75</v>
      </c>
      <c r="M52" s="56">
        <f>G52*$M$3</f>
        <v>507</v>
      </c>
      <c r="N52" s="55">
        <f>G52*$N$3</f>
        <v>2408.25</v>
      </c>
      <c r="O52" s="47">
        <f>G52*$O$3</f>
        <v>10487.750000000002</v>
      </c>
      <c r="R52" s="126"/>
    </row>
    <row r="53" spans="1:18" s="110" customFormat="1" ht="14.25" customHeight="1">
      <c r="A53" s="191"/>
      <c r="B53" s="8" t="s">
        <v>44</v>
      </c>
      <c r="C53" s="9">
        <v>1947</v>
      </c>
      <c r="D53" s="138" t="s">
        <v>23</v>
      </c>
      <c r="E53" s="10">
        <v>1</v>
      </c>
      <c r="F53" s="64" t="s">
        <v>4</v>
      </c>
      <c r="G53" s="45">
        <v>3000</v>
      </c>
      <c r="H53" s="46"/>
      <c r="I53" s="185" t="s">
        <v>41</v>
      </c>
      <c r="J53" s="96">
        <f>G53*$J$3</f>
        <v>3479.9999999999995</v>
      </c>
      <c r="K53" s="45">
        <f>(G53*$K$3*1)</f>
        <v>2520</v>
      </c>
      <c r="L53" s="120">
        <f>G53*$L$3</f>
        <v>27089.999999999996</v>
      </c>
      <c r="M53" s="56">
        <f>G53*$M$3</f>
        <v>4680</v>
      </c>
      <c r="N53" s="55">
        <f>G53*$N$3</f>
        <v>22230</v>
      </c>
      <c r="O53" s="47">
        <f>G53*$O$3</f>
        <v>96810.00000000001</v>
      </c>
      <c r="R53" s="126"/>
    </row>
    <row r="54" spans="1:18" s="110" customFormat="1" ht="14.25" customHeight="1">
      <c r="A54" s="141"/>
      <c r="B54" s="8" t="s">
        <v>44</v>
      </c>
      <c r="C54" s="9">
        <v>1959</v>
      </c>
      <c r="D54" s="138" t="s">
        <v>23</v>
      </c>
      <c r="E54" s="10">
        <v>1</v>
      </c>
      <c r="F54" s="64" t="s">
        <v>4</v>
      </c>
      <c r="G54" s="158">
        <v>1850</v>
      </c>
      <c r="H54" s="144" t="s">
        <v>159</v>
      </c>
      <c r="I54" s="185" t="s">
        <v>41</v>
      </c>
      <c r="J54" s="96">
        <f t="shared" si="18"/>
        <v>2146</v>
      </c>
      <c r="K54" s="45">
        <f t="shared" si="19"/>
        <v>1554</v>
      </c>
      <c r="L54" s="120">
        <f t="shared" si="20"/>
        <v>16705.5</v>
      </c>
      <c r="M54" s="56">
        <f t="shared" si="21"/>
        <v>2886</v>
      </c>
      <c r="N54" s="55">
        <f t="shared" si="22"/>
        <v>13708.5</v>
      </c>
      <c r="O54" s="47">
        <f t="shared" si="23"/>
        <v>59699.50000000001</v>
      </c>
      <c r="R54" s="126"/>
    </row>
    <row r="55" spans="1:20" s="111" customFormat="1" ht="14.25" customHeight="1">
      <c r="A55" s="141"/>
      <c r="B55" s="8" t="s">
        <v>44</v>
      </c>
      <c r="C55" s="9">
        <v>1982</v>
      </c>
      <c r="D55" s="138" t="s">
        <v>23</v>
      </c>
      <c r="E55" s="10">
        <v>1</v>
      </c>
      <c r="F55" s="64" t="s">
        <v>4</v>
      </c>
      <c r="G55" s="45">
        <v>860</v>
      </c>
      <c r="H55" s="46"/>
      <c r="I55" s="210" t="s">
        <v>41</v>
      </c>
      <c r="J55" s="96">
        <f t="shared" si="18"/>
        <v>997.5999999999999</v>
      </c>
      <c r="K55" s="45">
        <f t="shared" si="19"/>
        <v>722.4</v>
      </c>
      <c r="L55" s="120">
        <f t="shared" si="20"/>
        <v>7765.799999999999</v>
      </c>
      <c r="M55" s="56">
        <f t="shared" si="21"/>
        <v>1341.6000000000001</v>
      </c>
      <c r="N55" s="55">
        <f t="shared" si="22"/>
        <v>6372.6</v>
      </c>
      <c r="O55" s="47">
        <f t="shared" si="23"/>
        <v>27752.200000000004</v>
      </c>
      <c r="P55" s="110"/>
      <c r="R55" s="126"/>
      <c r="S55" s="126"/>
      <c r="T55" s="127"/>
    </row>
    <row r="56" spans="1:18" s="110" customFormat="1" ht="14.25" customHeight="1">
      <c r="A56" s="191" t="s">
        <v>86</v>
      </c>
      <c r="B56" s="251" t="s">
        <v>44</v>
      </c>
      <c r="C56" s="193">
        <v>1992</v>
      </c>
      <c r="D56" s="194" t="s">
        <v>23</v>
      </c>
      <c r="E56" s="195">
        <v>12</v>
      </c>
      <c r="F56" s="196" t="s">
        <v>4</v>
      </c>
      <c r="G56" s="197">
        <v>170</v>
      </c>
      <c r="H56" s="198" t="s">
        <v>28</v>
      </c>
      <c r="I56" s="185" t="s">
        <v>41</v>
      </c>
      <c r="J56" s="96">
        <f>G56*$J$3</f>
        <v>197.2</v>
      </c>
      <c r="K56" s="45">
        <f>(G56*$K$3*1)</f>
        <v>142.79999999999998</v>
      </c>
      <c r="L56" s="120">
        <f>G56*$L$3</f>
        <v>1535.1</v>
      </c>
      <c r="M56" s="56">
        <f>G56*$M$3</f>
        <v>265.2</v>
      </c>
      <c r="N56" s="55">
        <f>G56*$N$3</f>
        <v>1259.7</v>
      </c>
      <c r="O56" s="47">
        <f>G56*$O$3</f>
        <v>5485.900000000001</v>
      </c>
      <c r="R56" s="126"/>
    </row>
    <row r="57" spans="1:18" s="110" customFormat="1" ht="14.25" customHeight="1">
      <c r="A57" s="141"/>
      <c r="B57" s="8" t="s">
        <v>44</v>
      </c>
      <c r="C57" s="9">
        <v>1993</v>
      </c>
      <c r="D57" s="138" t="s">
        <v>23</v>
      </c>
      <c r="E57" s="10">
        <v>12</v>
      </c>
      <c r="F57" s="64" t="s">
        <v>4</v>
      </c>
      <c r="G57" s="45">
        <v>180</v>
      </c>
      <c r="H57" s="46" t="s">
        <v>28</v>
      </c>
      <c r="I57" s="130" t="s">
        <v>41</v>
      </c>
      <c r="J57" s="96">
        <f t="shared" si="18"/>
        <v>208.79999999999998</v>
      </c>
      <c r="K57" s="45">
        <f t="shared" si="19"/>
        <v>151.2</v>
      </c>
      <c r="L57" s="120">
        <f t="shared" si="20"/>
        <v>1625.3999999999999</v>
      </c>
      <c r="M57" s="56">
        <f t="shared" si="21"/>
        <v>280.8</v>
      </c>
      <c r="N57" s="55">
        <f t="shared" si="22"/>
        <v>1333.8</v>
      </c>
      <c r="O57" s="47">
        <f t="shared" si="23"/>
        <v>5808.6</v>
      </c>
      <c r="R57" s="126"/>
    </row>
    <row r="58" spans="1:18" s="110" customFormat="1" ht="14.25" customHeight="1">
      <c r="A58" s="141"/>
      <c r="B58" s="8" t="s">
        <v>44</v>
      </c>
      <c r="C58" s="9">
        <v>1994</v>
      </c>
      <c r="D58" s="138" t="s">
        <v>23</v>
      </c>
      <c r="E58" s="10">
        <v>12</v>
      </c>
      <c r="F58" s="64" t="s">
        <v>4</v>
      </c>
      <c r="G58" s="45">
        <v>190</v>
      </c>
      <c r="H58" s="46" t="s">
        <v>28</v>
      </c>
      <c r="I58" s="130" t="s">
        <v>41</v>
      </c>
      <c r="J58" s="96">
        <f t="shared" si="18"/>
        <v>220.39999999999998</v>
      </c>
      <c r="K58" s="45">
        <f t="shared" si="19"/>
        <v>159.6</v>
      </c>
      <c r="L58" s="120">
        <f t="shared" si="20"/>
        <v>1715.6999999999998</v>
      </c>
      <c r="M58" s="56">
        <f t="shared" si="21"/>
        <v>296.40000000000003</v>
      </c>
      <c r="N58" s="55">
        <f t="shared" si="22"/>
        <v>1407.9</v>
      </c>
      <c r="O58" s="47">
        <f t="shared" si="23"/>
        <v>6131.3</v>
      </c>
      <c r="R58" s="126"/>
    </row>
    <row r="59" spans="1:18" s="110" customFormat="1" ht="14.25" customHeight="1">
      <c r="A59" s="141"/>
      <c r="B59" s="8" t="s">
        <v>73</v>
      </c>
      <c r="C59" s="9">
        <v>1990</v>
      </c>
      <c r="D59" s="138" t="s">
        <v>1</v>
      </c>
      <c r="E59" s="10">
        <v>12</v>
      </c>
      <c r="F59" s="64" t="s">
        <v>4</v>
      </c>
      <c r="G59" s="45">
        <v>45</v>
      </c>
      <c r="H59" s="46" t="s">
        <v>28</v>
      </c>
      <c r="I59" s="240" t="s">
        <v>41</v>
      </c>
      <c r="J59" s="96">
        <f t="shared" si="18"/>
        <v>52.199999999999996</v>
      </c>
      <c r="K59" s="45">
        <f t="shared" si="19"/>
        <v>37.8</v>
      </c>
      <c r="L59" s="120">
        <f t="shared" si="20"/>
        <v>406.34999999999997</v>
      </c>
      <c r="M59" s="56">
        <f t="shared" si="21"/>
        <v>70.2</v>
      </c>
      <c r="N59" s="55">
        <f t="shared" si="22"/>
        <v>333.45</v>
      </c>
      <c r="O59" s="47">
        <f t="shared" si="23"/>
        <v>1452.15</v>
      </c>
      <c r="R59" s="126"/>
    </row>
    <row r="60" spans="1:18" s="110" customFormat="1" ht="14.25" customHeight="1">
      <c r="A60" s="191" t="s">
        <v>86</v>
      </c>
      <c r="B60" s="251" t="s">
        <v>169</v>
      </c>
      <c r="C60" s="193">
        <v>1983</v>
      </c>
      <c r="D60" s="194" t="s">
        <v>22</v>
      </c>
      <c r="E60" s="195">
        <v>12</v>
      </c>
      <c r="F60" s="196" t="s">
        <v>4</v>
      </c>
      <c r="G60" s="197">
        <v>120</v>
      </c>
      <c r="H60" s="198" t="s">
        <v>28</v>
      </c>
      <c r="I60" s="185" t="s">
        <v>41</v>
      </c>
      <c r="J60" s="96">
        <f aca="true" t="shared" si="24" ref="J60:J67">G60*$J$3</f>
        <v>139.2</v>
      </c>
      <c r="K60" s="45">
        <f aca="true" t="shared" si="25" ref="K60:K67">(G60*$K$3*1)</f>
        <v>100.8</v>
      </c>
      <c r="L60" s="120">
        <f aca="true" t="shared" si="26" ref="L60:L67">G60*$L$3</f>
        <v>1083.6</v>
      </c>
      <c r="M60" s="56">
        <f aca="true" t="shared" si="27" ref="M60:M67">G60*$M$3</f>
        <v>187.20000000000002</v>
      </c>
      <c r="N60" s="55">
        <f aca="true" t="shared" si="28" ref="N60:N67">G60*$N$3</f>
        <v>889.2</v>
      </c>
      <c r="O60" s="47">
        <f aca="true" t="shared" si="29" ref="O60:O67">G60*$O$3</f>
        <v>3872.4000000000005</v>
      </c>
      <c r="R60" s="126"/>
    </row>
    <row r="61" spans="1:18" s="110" customFormat="1" ht="14.25" customHeight="1">
      <c r="A61" s="191" t="s">
        <v>86</v>
      </c>
      <c r="B61" s="251" t="s">
        <v>169</v>
      </c>
      <c r="C61" s="193">
        <v>1989</v>
      </c>
      <c r="D61" s="194" t="s">
        <v>22</v>
      </c>
      <c r="E61" s="195">
        <v>12</v>
      </c>
      <c r="F61" s="196" t="s">
        <v>4</v>
      </c>
      <c r="G61" s="197">
        <v>510</v>
      </c>
      <c r="H61" s="198"/>
      <c r="I61" s="185"/>
      <c r="J61" s="96">
        <f t="shared" si="24"/>
        <v>591.5999999999999</v>
      </c>
      <c r="K61" s="45">
        <f t="shared" si="25"/>
        <v>428.4</v>
      </c>
      <c r="L61" s="120">
        <f t="shared" si="26"/>
        <v>4605.299999999999</v>
      </c>
      <c r="M61" s="56">
        <f t="shared" si="27"/>
        <v>795.6</v>
      </c>
      <c r="N61" s="55">
        <f t="shared" si="28"/>
        <v>3779.1</v>
      </c>
      <c r="O61" s="47">
        <f t="shared" si="29"/>
        <v>16457.7</v>
      </c>
      <c r="R61" s="126"/>
    </row>
    <row r="62" spans="1:18" s="110" customFormat="1" ht="14.25" customHeight="1">
      <c r="A62" s="211"/>
      <c r="B62" s="8" t="s">
        <v>189</v>
      </c>
      <c r="C62" s="9">
        <v>1990</v>
      </c>
      <c r="D62" s="138" t="s">
        <v>22</v>
      </c>
      <c r="E62" s="10">
        <v>3</v>
      </c>
      <c r="F62" s="64" t="s">
        <v>82</v>
      </c>
      <c r="G62" s="45">
        <v>1290</v>
      </c>
      <c r="H62" s="242"/>
      <c r="I62" s="185" t="s">
        <v>41</v>
      </c>
      <c r="J62" s="96">
        <f t="shared" si="24"/>
        <v>1496.3999999999999</v>
      </c>
      <c r="K62" s="45">
        <f t="shared" si="25"/>
        <v>1083.6</v>
      </c>
      <c r="L62" s="120">
        <f t="shared" si="26"/>
        <v>11648.699999999999</v>
      </c>
      <c r="M62" s="56">
        <f t="shared" si="27"/>
        <v>2012.4</v>
      </c>
      <c r="N62" s="55">
        <f t="shared" si="28"/>
        <v>9558.9</v>
      </c>
      <c r="O62" s="47">
        <f t="shared" si="29"/>
        <v>41628.3</v>
      </c>
      <c r="R62" s="126"/>
    </row>
    <row r="63" spans="1:18" s="110" customFormat="1" ht="14.25" customHeight="1">
      <c r="A63" s="191" t="s">
        <v>86</v>
      </c>
      <c r="B63" s="251" t="s">
        <v>169</v>
      </c>
      <c r="C63" s="193">
        <v>1994</v>
      </c>
      <c r="D63" s="194" t="s">
        <v>22</v>
      </c>
      <c r="E63" s="195">
        <v>12</v>
      </c>
      <c r="F63" s="196" t="s">
        <v>4</v>
      </c>
      <c r="G63" s="197">
        <v>95</v>
      </c>
      <c r="H63" s="198" t="s">
        <v>28</v>
      </c>
      <c r="I63" s="185" t="s">
        <v>41</v>
      </c>
      <c r="J63" s="96">
        <f t="shared" si="24"/>
        <v>110.19999999999999</v>
      </c>
      <c r="K63" s="45">
        <f t="shared" si="25"/>
        <v>79.8</v>
      </c>
      <c r="L63" s="120">
        <f t="shared" si="26"/>
        <v>857.8499999999999</v>
      </c>
      <c r="M63" s="56">
        <f t="shared" si="27"/>
        <v>148.20000000000002</v>
      </c>
      <c r="N63" s="55">
        <f t="shared" si="28"/>
        <v>703.95</v>
      </c>
      <c r="O63" s="47">
        <f t="shared" si="29"/>
        <v>3065.65</v>
      </c>
      <c r="R63" s="126"/>
    </row>
    <row r="64" spans="1:18" s="110" customFormat="1" ht="14.25" customHeight="1">
      <c r="A64" s="191" t="s">
        <v>86</v>
      </c>
      <c r="B64" s="251" t="s">
        <v>7</v>
      </c>
      <c r="C64" s="193">
        <v>1993</v>
      </c>
      <c r="D64" s="194" t="s">
        <v>2</v>
      </c>
      <c r="E64" s="195">
        <v>24</v>
      </c>
      <c r="F64" s="196" t="s">
        <v>4</v>
      </c>
      <c r="G64" s="197">
        <v>450</v>
      </c>
      <c r="H64" s="198" t="s">
        <v>28</v>
      </c>
      <c r="I64" s="185" t="s">
        <v>41</v>
      </c>
      <c r="J64" s="96">
        <f t="shared" si="24"/>
        <v>522</v>
      </c>
      <c r="K64" s="45">
        <f t="shared" si="25"/>
        <v>378</v>
      </c>
      <c r="L64" s="120">
        <f t="shared" si="26"/>
        <v>4063.4999999999995</v>
      </c>
      <c r="M64" s="56">
        <f t="shared" si="27"/>
        <v>702</v>
      </c>
      <c r="N64" s="55">
        <f t="shared" si="28"/>
        <v>3334.5</v>
      </c>
      <c r="O64" s="47">
        <f t="shared" si="29"/>
        <v>14521.500000000002</v>
      </c>
      <c r="R64" s="126"/>
    </row>
    <row r="65" spans="1:18" s="110" customFormat="1" ht="14.25" customHeight="1">
      <c r="A65" s="191"/>
      <c r="B65" s="8" t="s">
        <v>7</v>
      </c>
      <c r="C65" s="9">
        <v>2000</v>
      </c>
      <c r="D65" s="138" t="s">
        <v>2</v>
      </c>
      <c r="E65" s="10">
        <v>1</v>
      </c>
      <c r="F65" s="64" t="s">
        <v>4</v>
      </c>
      <c r="G65" s="45">
        <v>1850</v>
      </c>
      <c r="H65" s="46"/>
      <c r="I65" s="185" t="s">
        <v>41</v>
      </c>
      <c r="J65" s="96">
        <f t="shared" si="24"/>
        <v>2146</v>
      </c>
      <c r="K65" s="45">
        <f t="shared" si="25"/>
        <v>1554</v>
      </c>
      <c r="L65" s="120">
        <f t="shared" si="26"/>
        <v>16705.5</v>
      </c>
      <c r="M65" s="56">
        <f t="shared" si="27"/>
        <v>2886</v>
      </c>
      <c r="N65" s="55">
        <f t="shared" si="28"/>
        <v>13708.5</v>
      </c>
      <c r="O65" s="47">
        <f t="shared" si="29"/>
        <v>59699.50000000001</v>
      </c>
      <c r="R65" s="126"/>
    </row>
    <row r="66" spans="1:18" s="110" customFormat="1" ht="14.25" customHeight="1">
      <c r="A66" s="191" t="s">
        <v>86</v>
      </c>
      <c r="B66" s="251" t="s">
        <v>7</v>
      </c>
      <c r="C66" s="193">
        <v>2003</v>
      </c>
      <c r="D66" s="194" t="s">
        <v>2</v>
      </c>
      <c r="E66" s="195">
        <v>12</v>
      </c>
      <c r="F66" s="196" t="s">
        <v>4</v>
      </c>
      <c r="G66" s="197">
        <v>520</v>
      </c>
      <c r="H66" s="198"/>
      <c r="I66" s="185" t="s">
        <v>41</v>
      </c>
      <c r="J66" s="96">
        <f t="shared" si="24"/>
        <v>603.1999999999999</v>
      </c>
      <c r="K66" s="45">
        <f t="shared" si="25"/>
        <v>436.8</v>
      </c>
      <c r="L66" s="120">
        <f t="shared" si="26"/>
        <v>4695.599999999999</v>
      </c>
      <c r="M66" s="56">
        <f t="shared" si="27"/>
        <v>811.2</v>
      </c>
      <c r="N66" s="55">
        <f t="shared" si="28"/>
        <v>3853.2000000000003</v>
      </c>
      <c r="O66" s="47">
        <f t="shared" si="29"/>
        <v>16780.4</v>
      </c>
      <c r="R66" s="126"/>
    </row>
    <row r="67" spans="1:18" s="110" customFormat="1" ht="14.25" customHeight="1">
      <c r="A67" s="259" t="s">
        <v>197</v>
      </c>
      <c r="B67" s="260" t="s">
        <v>7</v>
      </c>
      <c r="C67" s="261">
        <v>2009</v>
      </c>
      <c r="D67" s="262" t="s">
        <v>2</v>
      </c>
      <c r="E67" s="263">
        <v>12</v>
      </c>
      <c r="F67" s="264" t="s">
        <v>4</v>
      </c>
      <c r="G67" s="265">
        <v>620</v>
      </c>
      <c r="H67" s="266" t="s">
        <v>28</v>
      </c>
      <c r="I67" s="185" t="s">
        <v>41</v>
      </c>
      <c r="J67" s="96">
        <f t="shared" si="24"/>
        <v>719.1999999999999</v>
      </c>
      <c r="K67" s="45">
        <f t="shared" si="25"/>
        <v>520.8</v>
      </c>
      <c r="L67" s="120">
        <f t="shared" si="26"/>
        <v>5598.599999999999</v>
      </c>
      <c r="M67" s="56">
        <f t="shared" si="27"/>
        <v>967.2</v>
      </c>
      <c r="N67" s="55">
        <f t="shared" si="28"/>
        <v>4594.2</v>
      </c>
      <c r="O67" s="47">
        <f t="shared" si="29"/>
        <v>20007.4</v>
      </c>
      <c r="R67" s="126"/>
    </row>
    <row r="68" spans="1:18" s="110" customFormat="1" ht="14.25" customHeight="1">
      <c r="A68" s="259" t="s">
        <v>119</v>
      </c>
      <c r="B68" s="260" t="s">
        <v>165</v>
      </c>
      <c r="C68" s="261">
        <v>1983</v>
      </c>
      <c r="D68" s="262" t="s">
        <v>1</v>
      </c>
      <c r="E68" s="263">
        <v>12</v>
      </c>
      <c r="F68" s="264" t="s">
        <v>4</v>
      </c>
      <c r="G68" s="265">
        <v>600</v>
      </c>
      <c r="H68" s="266" t="s">
        <v>28</v>
      </c>
      <c r="I68" s="185" t="s">
        <v>41</v>
      </c>
      <c r="J68" s="96">
        <f t="shared" si="18"/>
        <v>696</v>
      </c>
      <c r="K68" s="45">
        <f t="shared" si="19"/>
        <v>504</v>
      </c>
      <c r="L68" s="120">
        <f t="shared" si="20"/>
        <v>5418</v>
      </c>
      <c r="M68" s="56">
        <f t="shared" si="21"/>
        <v>936</v>
      </c>
      <c r="N68" s="55">
        <f t="shared" si="22"/>
        <v>4446</v>
      </c>
      <c r="O68" s="47">
        <f t="shared" si="23"/>
        <v>19362.000000000004</v>
      </c>
      <c r="R68" s="126"/>
    </row>
    <row r="69" spans="1:18" s="110" customFormat="1" ht="14.25" customHeight="1">
      <c r="A69" s="191"/>
      <c r="B69" s="8" t="s">
        <v>177</v>
      </c>
      <c r="C69" s="9">
        <v>2008</v>
      </c>
      <c r="D69" s="138" t="s">
        <v>23</v>
      </c>
      <c r="E69" s="10">
        <v>24</v>
      </c>
      <c r="F69" s="64" t="s">
        <v>4</v>
      </c>
      <c r="G69" s="45">
        <v>76</v>
      </c>
      <c r="H69" s="46" t="s">
        <v>28</v>
      </c>
      <c r="I69" s="185" t="s">
        <v>41</v>
      </c>
      <c r="J69" s="96">
        <f>G69*$J$3</f>
        <v>88.16</v>
      </c>
      <c r="K69" s="45">
        <f>(G69*$K$3*1)</f>
        <v>63.839999999999996</v>
      </c>
      <c r="L69" s="120">
        <f>G69*$L$3</f>
        <v>686.28</v>
      </c>
      <c r="M69" s="56">
        <f>G69*$M$3</f>
        <v>118.56</v>
      </c>
      <c r="N69" s="55">
        <f>G69*$N$3</f>
        <v>563.16</v>
      </c>
      <c r="O69" s="47">
        <f>G69*$O$3</f>
        <v>2452.5200000000004</v>
      </c>
      <c r="R69" s="126"/>
    </row>
    <row r="70" spans="1:18" s="110" customFormat="1" ht="14.25" customHeight="1">
      <c r="A70" s="191" t="s">
        <v>86</v>
      </c>
      <c r="B70" s="251" t="s">
        <v>190</v>
      </c>
      <c r="C70" s="193">
        <v>1982</v>
      </c>
      <c r="D70" s="194" t="s">
        <v>3</v>
      </c>
      <c r="E70" s="195">
        <v>12</v>
      </c>
      <c r="F70" s="196" t="s">
        <v>4</v>
      </c>
      <c r="G70" s="197">
        <v>280</v>
      </c>
      <c r="H70" s="198" t="s">
        <v>28</v>
      </c>
      <c r="I70" s="185" t="s">
        <v>41</v>
      </c>
      <c r="J70" s="96">
        <f>G70*$J$3</f>
        <v>324.79999999999995</v>
      </c>
      <c r="K70" s="45">
        <f>(G70*$K$3*1)</f>
        <v>235.2</v>
      </c>
      <c r="L70" s="120">
        <f>G70*$L$3</f>
        <v>2528.3999999999996</v>
      </c>
      <c r="M70" s="56">
        <f>G70*$M$3</f>
        <v>436.8</v>
      </c>
      <c r="N70" s="55">
        <f>G70*$N$3</f>
        <v>2074.8</v>
      </c>
      <c r="O70" s="47">
        <f>G70*$O$3</f>
        <v>9035.6</v>
      </c>
      <c r="R70" s="126"/>
    </row>
    <row r="71" spans="1:18" s="110" customFormat="1" ht="14.25" customHeight="1">
      <c r="A71" s="141"/>
      <c r="B71" s="8" t="s">
        <v>121</v>
      </c>
      <c r="C71" s="9">
        <v>1990</v>
      </c>
      <c r="D71" s="138" t="s">
        <v>1</v>
      </c>
      <c r="E71" s="10">
        <v>12</v>
      </c>
      <c r="F71" s="64" t="s">
        <v>4</v>
      </c>
      <c r="G71" s="45">
        <v>170</v>
      </c>
      <c r="H71" s="46" t="s">
        <v>40</v>
      </c>
      <c r="I71" s="185" t="s">
        <v>41</v>
      </c>
      <c r="J71" s="96">
        <f t="shared" si="18"/>
        <v>197.2</v>
      </c>
      <c r="K71" s="45">
        <f t="shared" si="19"/>
        <v>142.79999999999998</v>
      </c>
      <c r="L71" s="120">
        <f t="shared" si="20"/>
        <v>1535.1</v>
      </c>
      <c r="M71" s="56">
        <f t="shared" si="21"/>
        <v>265.2</v>
      </c>
      <c r="N71" s="55">
        <f t="shared" si="22"/>
        <v>1259.7</v>
      </c>
      <c r="O71" s="47">
        <f t="shared" si="23"/>
        <v>5485.900000000001</v>
      </c>
      <c r="R71" s="126"/>
    </row>
    <row r="72" spans="1:18" s="110" customFormat="1" ht="14.25" customHeight="1">
      <c r="A72" s="259" t="s">
        <v>119</v>
      </c>
      <c r="B72" s="260" t="s">
        <v>121</v>
      </c>
      <c r="C72" s="261">
        <v>2000</v>
      </c>
      <c r="D72" s="262" t="s">
        <v>1</v>
      </c>
      <c r="E72" s="263">
        <v>12</v>
      </c>
      <c r="F72" s="264" t="s">
        <v>4</v>
      </c>
      <c r="G72" s="265">
        <v>200</v>
      </c>
      <c r="H72" s="266" t="s">
        <v>40</v>
      </c>
      <c r="I72" s="185" t="s">
        <v>41</v>
      </c>
      <c r="J72" s="96">
        <f>G72*$J$3</f>
        <v>231.99999999999997</v>
      </c>
      <c r="K72" s="45">
        <f>(G72*$K$3*1)</f>
        <v>168</v>
      </c>
      <c r="L72" s="120">
        <f>G72*$L$3</f>
        <v>1805.9999999999998</v>
      </c>
      <c r="M72" s="56">
        <f>G72*$M$3</f>
        <v>312</v>
      </c>
      <c r="N72" s="55">
        <f>G72*$N$3</f>
        <v>1482</v>
      </c>
      <c r="O72" s="47">
        <f>G72*$O$3</f>
        <v>6454.000000000001</v>
      </c>
      <c r="R72" s="126"/>
    </row>
    <row r="73" spans="1:18" s="110" customFormat="1" ht="14.25" customHeight="1">
      <c r="A73" s="191"/>
      <c r="B73" s="8" t="s">
        <v>6</v>
      </c>
      <c r="C73" s="9">
        <v>1982</v>
      </c>
      <c r="D73" s="138" t="s">
        <v>0</v>
      </c>
      <c r="E73" s="10">
        <v>1</v>
      </c>
      <c r="F73" s="64" t="s">
        <v>4</v>
      </c>
      <c r="G73" s="45">
        <v>4200</v>
      </c>
      <c r="H73" s="46"/>
      <c r="I73" s="130" t="s">
        <v>41</v>
      </c>
      <c r="J73" s="96">
        <f>G73*$J$3</f>
        <v>4872</v>
      </c>
      <c r="K73" s="45">
        <f>(G73*$K$3*1)</f>
        <v>3528</v>
      </c>
      <c r="L73" s="120">
        <f>G73*$L$3</f>
        <v>37926</v>
      </c>
      <c r="M73" s="56">
        <f>G73*$M$3</f>
        <v>6552</v>
      </c>
      <c r="N73" s="55">
        <f>G73*$N$3</f>
        <v>31122</v>
      </c>
      <c r="O73" s="47">
        <f>G73*$O$3</f>
        <v>135534</v>
      </c>
      <c r="R73" s="126"/>
    </row>
    <row r="74" spans="1:18" s="110" customFormat="1" ht="14.25" customHeight="1">
      <c r="A74" s="202"/>
      <c r="B74" s="203" t="s">
        <v>6</v>
      </c>
      <c r="C74" s="204">
        <v>1986</v>
      </c>
      <c r="D74" s="205" t="s">
        <v>0</v>
      </c>
      <c r="E74" s="206">
        <v>3</v>
      </c>
      <c r="F74" s="207" t="s">
        <v>4</v>
      </c>
      <c r="G74" s="208">
        <v>1600</v>
      </c>
      <c r="H74" s="209" t="s">
        <v>87</v>
      </c>
      <c r="I74" s="210" t="s">
        <v>41</v>
      </c>
      <c r="J74" s="96">
        <f t="shared" si="18"/>
        <v>1855.9999999999998</v>
      </c>
      <c r="K74" s="45">
        <f t="shared" si="19"/>
        <v>1344</v>
      </c>
      <c r="L74" s="120">
        <f t="shared" si="20"/>
        <v>14447.999999999998</v>
      </c>
      <c r="M74" s="56">
        <f t="shared" si="21"/>
        <v>2496</v>
      </c>
      <c r="N74" s="55">
        <f t="shared" si="22"/>
        <v>11856</v>
      </c>
      <c r="O74" s="47">
        <f t="shared" si="23"/>
        <v>51632.00000000001</v>
      </c>
      <c r="R74" s="126"/>
    </row>
    <row r="75" spans="1:18" s="110" customFormat="1" ht="14.25" customHeight="1">
      <c r="A75" s="191"/>
      <c r="B75" s="8" t="s">
        <v>6</v>
      </c>
      <c r="C75" s="9">
        <v>1988</v>
      </c>
      <c r="D75" s="138" t="s">
        <v>0</v>
      </c>
      <c r="E75" s="10">
        <v>1</v>
      </c>
      <c r="F75" s="64" t="s">
        <v>4</v>
      </c>
      <c r="G75" s="45">
        <v>2100</v>
      </c>
      <c r="H75" s="46"/>
      <c r="I75" s="185" t="s">
        <v>41</v>
      </c>
      <c r="J75" s="96">
        <f t="shared" si="18"/>
        <v>2436</v>
      </c>
      <c r="K75" s="45">
        <f t="shared" si="19"/>
        <v>1764</v>
      </c>
      <c r="L75" s="120">
        <f t="shared" si="20"/>
        <v>18963</v>
      </c>
      <c r="M75" s="56">
        <f t="shared" si="21"/>
        <v>3276</v>
      </c>
      <c r="N75" s="55">
        <f t="shared" si="22"/>
        <v>15561</v>
      </c>
      <c r="O75" s="47">
        <f t="shared" si="23"/>
        <v>67767</v>
      </c>
      <c r="R75" s="126"/>
    </row>
    <row r="76" spans="1:18" s="110" customFormat="1" ht="14.25" customHeight="1">
      <c r="A76" s="259" t="s">
        <v>119</v>
      </c>
      <c r="B76" s="260" t="s">
        <v>6</v>
      </c>
      <c r="C76" s="261">
        <v>1990</v>
      </c>
      <c r="D76" s="262" t="s">
        <v>0</v>
      </c>
      <c r="E76" s="263">
        <v>1</v>
      </c>
      <c r="F76" s="264" t="s">
        <v>4</v>
      </c>
      <c r="G76" s="265">
        <v>3850</v>
      </c>
      <c r="H76" s="266"/>
      <c r="I76" s="185" t="s">
        <v>41</v>
      </c>
      <c r="J76" s="96">
        <f>G76*$J$3</f>
        <v>4466</v>
      </c>
      <c r="K76" s="45">
        <f>(G76*$K$3*1)</f>
        <v>3234</v>
      </c>
      <c r="L76" s="120">
        <f>G76*$L$3</f>
        <v>34765.5</v>
      </c>
      <c r="M76" s="56">
        <f>G76*$M$3</f>
        <v>6006</v>
      </c>
      <c r="N76" s="55">
        <f>G76*$N$3</f>
        <v>28528.5</v>
      </c>
      <c r="O76" s="47">
        <f>G76*$O$3</f>
        <v>124239.50000000001</v>
      </c>
      <c r="R76" s="126"/>
    </row>
    <row r="77" spans="1:18" s="110" customFormat="1" ht="14.25" customHeight="1">
      <c r="A77" s="202"/>
      <c r="B77" s="203" t="s">
        <v>6</v>
      </c>
      <c r="C77" s="204">
        <v>1994</v>
      </c>
      <c r="D77" s="205" t="s">
        <v>0</v>
      </c>
      <c r="E77" s="206">
        <v>2</v>
      </c>
      <c r="F77" s="207" t="s">
        <v>4</v>
      </c>
      <c r="G77" s="208">
        <v>1700</v>
      </c>
      <c r="H77" s="209" t="s">
        <v>87</v>
      </c>
      <c r="I77" s="210" t="s">
        <v>41</v>
      </c>
      <c r="J77" s="96">
        <f t="shared" si="18"/>
        <v>1971.9999999999998</v>
      </c>
      <c r="K77" s="45">
        <f t="shared" si="19"/>
        <v>1428</v>
      </c>
      <c r="L77" s="120">
        <f t="shared" si="20"/>
        <v>15350.999999999998</v>
      </c>
      <c r="M77" s="56">
        <f t="shared" si="21"/>
        <v>2652</v>
      </c>
      <c r="N77" s="55">
        <f t="shared" si="22"/>
        <v>12597</v>
      </c>
      <c r="O77" s="47">
        <f t="shared" si="23"/>
        <v>54859.00000000001</v>
      </c>
      <c r="R77" s="126"/>
    </row>
    <row r="78" spans="1:18" s="110" customFormat="1" ht="14.25" customHeight="1">
      <c r="A78" s="141"/>
      <c r="B78" s="8" t="s">
        <v>147</v>
      </c>
      <c r="C78" s="9">
        <v>1989</v>
      </c>
      <c r="D78" s="138" t="s">
        <v>148</v>
      </c>
      <c r="E78" s="10">
        <v>6</v>
      </c>
      <c r="F78" s="64" t="s">
        <v>4</v>
      </c>
      <c r="G78" s="45">
        <v>52</v>
      </c>
      <c r="H78" s="46" t="s">
        <v>32</v>
      </c>
      <c r="I78" s="185" t="s">
        <v>41</v>
      </c>
      <c r="J78" s="96">
        <f t="shared" si="18"/>
        <v>60.31999999999999</v>
      </c>
      <c r="K78" s="45">
        <f t="shared" si="19"/>
        <v>43.68</v>
      </c>
      <c r="L78" s="120">
        <f t="shared" si="20"/>
        <v>469.55999999999995</v>
      </c>
      <c r="M78" s="56">
        <f t="shared" si="21"/>
        <v>81.12</v>
      </c>
      <c r="N78" s="55">
        <f t="shared" si="22"/>
        <v>385.32</v>
      </c>
      <c r="O78" s="47">
        <f t="shared" si="23"/>
        <v>1678.0400000000002</v>
      </c>
      <c r="R78" s="126"/>
    </row>
    <row r="79" spans="1:18" s="110" customFormat="1" ht="14.25" customHeight="1">
      <c r="A79" s="141"/>
      <c r="B79" s="8" t="s">
        <v>123</v>
      </c>
      <c r="C79" s="9">
        <v>2004</v>
      </c>
      <c r="D79" s="138" t="s">
        <v>24</v>
      </c>
      <c r="E79" s="10">
        <v>24</v>
      </c>
      <c r="F79" s="64" t="s">
        <v>124</v>
      </c>
      <c r="G79" s="45">
        <v>25</v>
      </c>
      <c r="H79" s="46" t="s">
        <v>40</v>
      </c>
      <c r="I79" s="185" t="s">
        <v>41</v>
      </c>
      <c r="J79" s="96">
        <f t="shared" si="18"/>
        <v>28.999999999999996</v>
      </c>
      <c r="K79" s="45">
        <f t="shared" si="19"/>
        <v>21</v>
      </c>
      <c r="L79" s="120">
        <f t="shared" si="20"/>
        <v>225.74999999999997</v>
      </c>
      <c r="M79" s="56">
        <f t="shared" si="21"/>
        <v>39</v>
      </c>
      <c r="N79" s="55">
        <f t="shared" si="22"/>
        <v>185.25</v>
      </c>
      <c r="O79" s="47">
        <f t="shared" si="23"/>
        <v>806.7500000000001</v>
      </c>
      <c r="R79" s="126"/>
    </row>
    <row r="80" spans="1:18" s="110" customFormat="1" ht="14.25" customHeight="1">
      <c r="A80" s="191"/>
      <c r="B80" s="8" t="s">
        <v>191</v>
      </c>
      <c r="C80" s="9">
        <v>2000</v>
      </c>
      <c r="D80" s="138" t="s">
        <v>0</v>
      </c>
      <c r="E80" s="10">
        <v>12</v>
      </c>
      <c r="F80" s="64" t="s">
        <v>4</v>
      </c>
      <c r="G80" s="45">
        <v>60</v>
      </c>
      <c r="H80" s="46" t="s">
        <v>28</v>
      </c>
      <c r="I80" s="185" t="s">
        <v>41</v>
      </c>
      <c r="J80" s="96">
        <f t="shared" si="18"/>
        <v>69.6</v>
      </c>
      <c r="K80" s="45">
        <f t="shared" si="19"/>
        <v>50.4</v>
      </c>
      <c r="L80" s="120">
        <f t="shared" si="20"/>
        <v>541.8</v>
      </c>
      <c r="M80" s="56">
        <f t="shared" si="21"/>
        <v>93.60000000000001</v>
      </c>
      <c r="N80" s="55">
        <f t="shared" si="22"/>
        <v>444.6</v>
      </c>
      <c r="O80" s="47">
        <f t="shared" si="23"/>
        <v>1936.2000000000003</v>
      </c>
      <c r="R80" s="126"/>
    </row>
    <row r="81" spans="1:18" s="110" customFormat="1" ht="14.25" customHeight="1">
      <c r="A81" s="191"/>
      <c r="B81" s="8" t="s">
        <v>191</v>
      </c>
      <c r="C81" s="9">
        <v>2011</v>
      </c>
      <c r="D81" s="138" t="s">
        <v>0</v>
      </c>
      <c r="E81" s="10">
        <v>12</v>
      </c>
      <c r="F81" s="64" t="s">
        <v>4</v>
      </c>
      <c r="G81" s="45">
        <v>28</v>
      </c>
      <c r="H81" s="46" t="s">
        <v>28</v>
      </c>
      <c r="I81" s="185" t="s">
        <v>41</v>
      </c>
      <c r="J81" s="96">
        <f>G81*$J$3</f>
        <v>32.48</v>
      </c>
      <c r="K81" s="45">
        <f>(G81*$K$3*1)</f>
        <v>23.52</v>
      </c>
      <c r="L81" s="120">
        <f>G81*$L$3</f>
        <v>252.83999999999997</v>
      </c>
      <c r="M81" s="56">
        <f>G81*$M$3</f>
        <v>43.68</v>
      </c>
      <c r="N81" s="55">
        <f>G81*$N$3</f>
        <v>207.48000000000002</v>
      </c>
      <c r="O81" s="47">
        <f>G81*$O$3</f>
        <v>903.5600000000001</v>
      </c>
      <c r="R81" s="126"/>
    </row>
    <row r="82" spans="1:18" s="110" customFormat="1" ht="14.25" customHeight="1">
      <c r="A82" s="191"/>
      <c r="B82" s="8" t="s">
        <v>192</v>
      </c>
      <c r="C82" s="9">
        <v>2000</v>
      </c>
      <c r="D82" s="138" t="s">
        <v>24</v>
      </c>
      <c r="E82" s="10">
        <v>12</v>
      </c>
      <c r="F82" s="64" t="s">
        <v>4</v>
      </c>
      <c r="G82" s="45">
        <v>100</v>
      </c>
      <c r="H82" s="46" t="s">
        <v>28</v>
      </c>
      <c r="I82" s="185" t="s">
        <v>41</v>
      </c>
      <c r="J82" s="96">
        <f>G82*$J$3</f>
        <v>115.99999999999999</v>
      </c>
      <c r="K82" s="45">
        <f>(G82*$K$3*1)</f>
        <v>84</v>
      </c>
      <c r="L82" s="120">
        <f>G82*$L$3</f>
        <v>902.9999999999999</v>
      </c>
      <c r="M82" s="56">
        <f>G82*$M$3</f>
        <v>156</v>
      </c>
      <c r="N82" s="55">
        <f>G82*$N$3</f>
        <v>741</v>
      </c>
      <c r="O82" s="47">
        <f>G82*$O$3</f>
        <v>3227.0000000000005</v>
      </c>
      <c r="R82" s="126"/>
    </row>
    <row r="83" spans="2:20" ht="14.25" customHeight="1">
      <c r="B83" s="71" t="s">
        <v>108</v>
      </c>
      <c r="C83" s="230">
        <v>1962</v>
      </c>
      <c r="D83" s="231" t="s">
        <v>3</v>
      </c>
      <c r="E83" s="72">
        <v>3</v>
      </c>
      <c r="F83" s="230" t="s">
        <v>4</v>
      </c>
      <c r="G83" s="71">
        <v>120</v>
      </c>
      <c r="H83" s="74"/>
      <c r="I83" s="241" t="s">
        <v>41</v>
      </c>
      <c r="J83" s="96">
        <f t="shared" si="18"/>
        <v>139.2</v>
      </c>
      <c r="K83" s="45">
        <f t="shared" si="19"/>
        <v>100.8</v>
      </c>
      <c r="L83" s="120">
        <f t="shared" si="20"/>
        <v>1083.6</v>
      </c>
      <c r="M83" s="56">
        <f t="shared" si="21"/>
        <v>187.20000000000002</v>
      </c>
      <c r="N83" s="55">
        <f t="shared" si="22"/>
        <v>889.2</v>
      </c>
      <c r="O83" s="47">
        <f t="shared" si="23"/>
        <v>3872.4000000000005</v>
      </c>
      <c r="S83" s="34"/>
      <c r="T83" s="1"/>
    </row>
    <row r="84" spans="2:20" ht="14.25" customHeight="1">
      <c r="B84" s="71" t="s">
        <v>109</v>
      </c>
      <c r="C84" s="230">
        <v>1988</v>
      </c>
      <c r="D84" s="231" t="s">
        <v>0</v>
      </c>
      <c r="E84" s="72">
        <v>1</v>
      </c>
      <c r="F84" s="230" t="s">
        <v>4</v>
      </c>
      <c r="G84" s="71">
        <v>100</v>
      </c>
      <c r="H84" s="74"/>
      <c r="I84" s="106"/>
      <c r="J84" s="96">
        <f t="shared" si="18"/>
        <v>115.99999999999999</v>
      </c>
      <c r="K84" s="45">
        <f t="shared" si="19"/>
        <v>84</v>
      </c>
      <c r="L84" s="120">
        <f t="shared" si="20"/>
        <v>902.9999999999999</v>
      </c>
      <c r="M84" s="56">
        <f t="shared" si="21"/>
        <v>156</v>
      </c>
      <c r="N84" s="55">
        <f t="shared" si="22"/>
        <v>741</v>
      </c>
      <c r="O84" s="47">
        <f t="shared" si="23"/>
        <v>3227.0000000000005</v>
      </c>
      <c r="S84" s="34"/>
      <c r="T84" s="1"/>
    </row>
    <row r="85" spans="1:20" s="112" customFormat="1" ht="13.5" customHeight="1">
      <c r="A85" s="141"/>
      <c r="B85" s="23"/>
      <c r="C85" s="20"/>
      <c r="D85" s="252"/>
      <c r="E85" s="29"/>
      <c r="F85" s="65"/>
      <c r="G85" s="49"/>
      <c r="H85" s="42"/>
      <c r="I85" s="170"/>
      <c r="J85" s="61"/>
      <c r="K85" s="49"/>
      <c r="L85" s="121"/>
      <c r="M85" s="60"/>
      <c r="N85" s="59"/>
      <c r="O85" s="113"/>
      <c r="P85" s="110"/>
      <c r="Q85" s="3"/>
      <c r="R85" s="126"/>
      <c r="S85" s="3"/>
      <c r="T85" s="3"/>
    </row>
    <row r="86" spans="1:20" ht="13.5" customHeight="1">
      <c r="A86" s="140"/>
      <c r="B86" s="148"/>
      <c r="C86" s="149"/>
      <c r="D86" s="150"/>
      <c r="E86" s="151"/>
      <c r="F86" s="152"/>
      <c r="G86" s="153"/>
      <c r="H86" s="147"/>
      <c r="I86" s="146"/>
      <c r="J86" s="61"/>
      <c r="K86" s="49"/>
      <c r="L86" s="121"/>
      <c r="M86" s="60"/>
      <c r="N86" s="59"/>
      <c r="O86" s="113"/>
      <c r="P86" s="3"/>
      <c r="R86" s="126"/>
      <c r="T86" s="1"/>
    </row>
    <row r="87" spans="2:20" ht="15.75">
      <c r="B87" s="62" t="s">
        <v>75</v>
      </c>
      <c r="C87" s="12"/>
      <c r="D87" s="13"/>
      <c r="E87" s="14"/>
      <c r="F87" s="14"/>
      <c r="G87" s="36"/>
      <c r="H87" s="42"/>
      <c r="J87" s="61"/>
      <c r="K87" s="49"/>
      <c r="L87" s="121"/>
      <c r="M87" s="60"/>
      <c r="N87" s="59"/>
      <c r="O87" s="113"/>
      <c r="P87" s="15"/>
      <c r="Q87" s="15"/>
      <c r="R87" s="126"/>
      <c r="S87" s="15"/>
      <c r="T87" s="15"/>
    </row>
    <row r="88" spans="2:20" ht="13.5" customHeight="1">
      <c r="B88" s="48"/>
      <c r="C88" s="52"/>
      <c r="D88" s="48"/>
      <c r="E88" s="7" t="s">
        <v>14</v>
      </c>
      <c r="F88" s="52"/>
      <c r="G88" s="35" t="s">
        <v>27</v>
      </c>
      <c r="H88" s="42"/>
      <c r="J88" s="61"/>
      <c r="K88" s="49"/>
      <c r="L88" s="121"/>
      <c r="M88" s="60"/>
      <c r="N88" s="59"/>
      <c r="O88" s="113"/>
      <c r="P88" s="3"/>
      <c r="R88" s="126"/>
      <c r="T88" s="1"/>
    </row>
    <row r="89" spans="2:20" ht="13.5" customHeight="1">
      <c r="B89" s="7" t="s">
        <v>20</v>
      </c>
      <c r="C89" s="7" t="s">
        <v>21</v>
      </c>
      <c r="D89" s="7"/>
      <c r="E89" s="7" t="s">
        <v>74</v>
      </c>
      <c r="F89" s="7"/>
      <c r="G89" s="53" t="s">
        <v>19</v>
      </c>
      <c r="H89" s="54" t="s">
        <v>9</v>
      </c>
      <c r="J89" s="183" t="s">
        <v>18</v>
      </c>
      <c r="K89" s="181" t="s">
        <v>33</v>
      </c>
      <c r="L89" s="119" t="s">
        <v>11</v>
      </c>
      <c r="M89" s="182" t="s">
        <v>13</v>
      </c>
      <c r="N89" s="44" t="s">
        <v>12</v>
      </c>
      <c r="O89" s="184" t="s">
        <v>45</v>
      </c>
      <c r="P89" s="3"/>
      <c r="R89" s="126"/>
      <c r="T89" s="1"/>
    </row>
    <row r="90" spans="1:15" ht="13.5" customHeight="1">
      <c r="A90" s="161"/>
      <c r="B90" s="143" t="s">
        <v>49</v>
      </c>
      <c r="C90" s="144">
        <v>2009</v>
      </c>
      <c r="D90" s="143" t="s">
        <v>25</v>
      </c>
      <c r="E90" s="155">
        <v>60</v>
      </c>
      <c r="F90" s="145" t="s">
        <v>4</v>
      </c>
      <c r="G90" s="158">
        <v>56</v>
      </c>
      <c r="H90" s="159" t="s">
        <v>28</v>
      </c>
      <c r="J90" s="175"/>
      <c r="K90" s="175"/>
      <c r="L90" s="175"/>
      <c r="M90" s="112"/>
      <c r="N90" s="175"/>
      <c r="O90" s="175"/>
    </row>
    <row r="91" spans="2:20" ht="13.5" customHeight="1">
      <c r="B91" s="23"/>
      <c r="C91" s="20"/>
      <c r="D91" s="23"/>
      <c r="E91" s="29"/>
      <c r="F91" s="65"/>
      <c r="G91" s="35" t="s">
        <v>27</v>
      </c>
      <c r="H91" s="42"/>
      <c r="J91" s="96"/>
      <c r="K91" s="45"/>
      <c r="L91" s="120"/>
      <c r="M91" s="56"/>
      <c r="N91" s="55"/>
      <c r="O91" s="47"/>
      <c r="P91" s="3"/>
      <c r="R91" s="126"/>
      <c r="T91" s="1"/>
    </row>
    <row r="92" spans="2:20" ht="13.5" customHeight="1">
      <c r="B92" s="62" t="s">
        <v>30</v>
      </c>
      <c r="C92" s="12"/>
      <c r="D92" s="13"/>
      <c r="E92" s="14"/>
      <c r="F92" s="14"/>
      <c r="G92" s="53" t="s">
        <v>19</v>
      </c>
      <c r="H92" s="42"/>
      <c r="J92" s="183" t="s">
        <v>18</v>
      </c>
      <c r="K92" s="181" t="s">
        <v>33</v>
      </c>
      <c r="L92" s="119" t="s">
        <v>11</v>
      </c>
      <c r="M92" s="182" t="s">
        <v>13</v>
      </c>
      <c r="N92" s="44" t="s">
        <v>12</v>
      </c>
      <c r="O92" s="184" t="s">
        <v>45</v>
      </c>
      <c r="P92" s="3"/>
      <c r="R92" s="126"/>
      <c r="T92" s="1"/>
    </row>
    <row r="93" spans="1:20" ht="12.75" customHeight="1">
      <c r="A93" s="141"/>
      <c r="B93" s="8" t="s">
        <v>152</v>
      </c>
      <c r="C93" s="9" t="s">
        <v>35</v>
      </c>
      <c r="D93" s="8" t="s">
        <v>79</v>
      </c>
      <c r="E93" s="10">
        <v>12</v>
      </c>
      <c r="F93" s="64" t="s">
        <v>4</v>
      </c>
      <c r="G93" s="45">
        <v>28</v>
      </c>
      <c r="H93" s="46" t="s">
        <v>88</v>
      </c>
      <c r="I93" s="240" t="s">
        <v>41</v>
      </c>
      <c r="J93" s="96">
        <f aca="true" t="shared" si="30" ref="J93:J100">G93*$J$3</f>
        <v>32.48</v>
      </c>
      <c r="K93" s="45">
        <f>G93*$K$3*12</f>
        <v>282.24</v>
      </c>
      <c r="L93" s="120">
        <f aca="true" t="shared" si="31" ref="L93:L100">G93*$L$3</f>
        <v>252.83999999999997</v>
      </c>
      <c r="M93" s="56">
        <f aca="true" t="shared" si="32" ref="M93:M100">G93*$M$3</f>
        <v>43.68</v>
      </c>
      <c r="N93" s="55">
        <f aca="true" t="shared" si="33" ref="N93:N100">G93*$N$3</f>
        <v>207.48000000000002</v>
      </c>
      <c r="O93" s="47">
        <f aca="true" t="shared" si="34" ref="O93:O100">G93*$O$3</f>
        <v>903.5600000000001</v>
      </c>
      <c r="P93" s="3"/>
      <c r="R93" s="126"/>
      <c r="T93" s="1"/>
    </row>
    <row r="94" spans="1:20" ht="12.75" customHeight="1">
      <c r="A94" s="141"/>
      <c r="B94" s="8" t="s">
        <v>151</v>
      </c>
      <c r="C94" s="9" t="s">
        <v>35</v>
      </c>
      <c r="D94" s="8" t="s">
        <v>79</v>
      </c>
      <c r="E94" s="10">
        <v>12</v>
      </c>
      <c r="F94" s="64" t="s">
        <v>4</v>
      </c>
      <c r="G94" s="45">
        <v>20</v>
      </c>
      <c r="H94" s="46" t="s">
        <v>88</v>
      </c>
      <c r="I94" s="240"/>
      <c r="J94" s="96">
        <f t="shared" si="30"/>
        <v>23.2</v>
      </c>
      <c r="K94" s="45">
        <f>G94*$K$3*12</f>
        <v>201.60000000000002</v>
      </c>
      <c r="L94" s="120">
        <f t="shared" si="31"/>
        <v>180.6</v>
      </c>
      <c r="M94" s="56">
        <f t="shared" si="32"/>
        <v>31.200000000000003</v>
      </c>
      <c r="N94" s="55">
        <f t="shared" si="33"/>
        <v>148.2</v>
      </c>
      <c r="O94" s="47">
        <f t="shared" si="34"/>
        <v>645.4000000000001</v>
      </c>
      <c r="P94" s="3"/>
      <c r="R94" s="126"/>
      <c r="T94" s="1"/>
    </row>
    <row r="95" spans="1:20" ht="12.75" customHeight="1">
      <c r="A95" s="253" t="s">
        <v>86</v>
      </c>
      <c r="B95" s="254" t="s">
        <v>173</v>
      </c>
      <c r="C95" s="255">
        <v>2007</v>
      </c>
      <c r="D95" s="254" t="s">
        <v>174</v>
      </c>
      <c r="E95" s="256">
        <v>14</v>
      </c>
      <c r="F95" s="257" t="s">
        <v>82</v>
      </c>
      <c r="G95" s="258">
        <v>220</v>
      </c>
      <c r="H95" s="255" t="s">
        <v>150</v>
      </c>
      <c r="I95" s="185" t="s">
        <v>41</v>
      </c>
      <c r="J95" s="96">
        <f>G95*$J$3</f>
        <v>255.2</v>
      </c>
      <c r="K95" s="45">
        <f>G95*$K$3*12</f>
        <v>2217.6</v>
      </c>
      <c r="L95" s="120">
        <f>G95*$L$3</f>
        <v>1986.6</v>
      </c>
      <c r="M95" s="56">
        <f>G95*$M$3</f>
        <v>343.2</v>
      </c>
      <c r="N95" s="55">
        <f>G95*$N$3</f>
        <v>1630.2</v>
      </c>
      <c r="O95" s="47">
        <f>G95*$O$3</f>
        <v>7099.400000000001</v>
      </c>
      <c r="P95" s="3"/>
      <c r="R95" s="126"/>
      <c r="T95" s="1"/>
    </row>
    <row r="96" spans="1:20" ht="12.75" customHeight="1">
      <c r="A96" s="253" t="s">
        <v>86</v>
      </c>
      <c r="B96" s="254" t="s">
        <v>175</v>
      </c>
      <c r="C96" s="255">
        <v>2006</v>
      </c>
      <c r="D96" s="254" t="s">
        <v>174</v>
      </c>
      <c r="E96" s="256">
        <v>4</v>
      </c>
      <c r="F96" s="257" t="s">
        <v>82</v>
      </c>
      <c r="G96" s="258">
        <v>265</v>
      </c>
      <c r="H96" s="255" t="s">
        <v>150</v>
      </c>
      <c r="I96" s="185" t="s">
        <v>41</v>
      </c>
      <c r="J96" s="96">
        <f>G96*$J$3</f>
        <v>307.4</v>
      </c>
      <c r="K96" s="45">
        <f>G96*$K$3*12</f>
        <v>2671.2</v>
      </c>
      <c r="L96" s="120">
        <f>G96*$L$3</f>
        <v>2392.95</v>
      </c>
      <c r="M96" s="56">
        <f>G96*$M$3</f>
        <v>413.40000000000003</v>
      </c>
      <c r="N96" s="55">
        <f>G96*$N$3</f>
        <v>1963.65</v>
      </c>
      <c r="O96" s="47">
        <f>G96*$O$3</f>
        <v>8551.550000000001</v>
      </c>
      <c r="P96" s="3"/>
      <c r="R96" s="126"/>
      <c r="T96" s="1"/>
    </row>
    <row r="97" spans="1:20" ht="12.75" customHeight="1">
      <c r="A97" s="267" t="s">
        <v>119</v>
      </c>
      <c r="B97" s="268" t="s">
        <v>179</v>
      </c>
      <c r="C97" s="269">
        <v>2008</v>
      </c>
      <c r="D97" s="268" t="s">
        <v>164</v>
      </c>
      <c r="E97" s="270">
        <v>12</v>
      </c>
      <c r="F97" s="271" t="s">
        <v>4</v>
      </c>
      <c r="G97" s="272">
        <v>45</v>
      </c>
      <c r="H97" s="269" t="s">
        <v>150</v>
      </c>
      <c r="I97" s="185"/>
      <c r="J97" s="96">
        <f>G97*$J$3</f>
        <v>52.199999999999996</v>
      </c>
      <c r="K97" s="45">
        <f>G97*$K$3*12</f>
        <v>453.59999999999997</v>
      </c>
      <c r="L97" s="120">
        <f>G97*$L$3</f>
        <v>406.34999999999997</v>
      </c>
      <c r="M97" s="56">
        <f>G97*$M$3</f>
        <v>70.2</v>
      </c>
      <c r="N97" s="55">
        <f>G97*$N$3</f>
        <v>333.45</v>
      </c>
      <c r="O97" s="47">
        <f>G97*$O$3</f>
        <v>1452.15</v>
      </c>
      <c r="P97" s="3"/>
      <c r="R97" s="126"/>
      <c r="T97" s="1"/>
    </row>
    <row r="98" spans="1:18" s="110" customFormat="1" ht="13.5" customHeight="1">
      <c r="A98" s="141"/>
      <c r="B98" s="8" t="s">
        <v>163</v>
      </c>
      <c r="C98" s="9">
        <v>1982</v>
      </c>
      <c r="D98" s="138" t="s">
        <v>164</v>
      </c>
      <c r="E98" s="10">
        <v>2</v>
      </c>
      <c r="F98" s="64" t="s">
        <v>4</v>
      </c>
      <c r="G98" s="45">
        <v>620</v>
      </c>
      <c r="H98" s="46" t="s">
        <v>150</v>
      </c>
      <c r="I98" s="185" t="s">
        <v>41</v>
      </c>
      <c r="J98" s="96">
        <f t="shared" si="30"/>
        <v>719.1999999999999</v>
      </c>
      <c r="K98" s="45">
        <f>IF(E98=6,(G98*$K$3*6),(G98*$K$3*12))</f>
        <v>6249.599999999999</v>
      </c>
      <c r="L98" s="120">
        <f t="shared" si="31"/>
        <v>5598.599999999999</v>
      </c>
      <c r="M98" s="56">
        <f t="shared" si="32"/>
        <v>967.2</v>
      </c>
      <c r="N98" s="55">
        <f t="shared" si="33"/>
        <v>4594.2</v>
      </c>
      <c r="O98" s="47">
        <f t="shared" si="34"/>
        <v>20007.4</v>
      </c>
      <c r="R98" s="126"/>
    </row>
    <row r="99" spans="1:20" ht="12.75" customHeight="1">
      <c r="A99" s="267" t="s">
        <v>119</v>
      </c>
      <c r="B99" s="268" t="s">
        <v>180</v>
      </c>
      <c r="C99" s="269">
        <v>2006</v>
      </c>
      <c r="D99" s="268" t="s">
        <v>90</v>
      </c>
      <c r="E99" s="270">
        <v>8</v>
      </c>
      <c r="F99" s="271" t="s">
        <v>4</v>
      </c>
      <c r="G99" s="272">
        <v>60</v>
      </c>
      <c r="H99" s="269" t="s">
        <v>150</v>
      </c>
      <c r="I99" s="185"/>
      <c r="J99" s="96">
        <f>G99*$J$3</f>
        <v>69.6</v>
      </c>
      <c r="K99" s="45">
        <f>G99*$K$3*12</f>
        <v>604.8</v>
      </c>
      <c r="L99" s="120">
        <f>G99*$L$3</f>
        <v>541.8</v>
      </c>
      <c r="M99" s="56">
        <f>G99*$M$3</f>
        <v>93.60000000000001</v>
      </c>
      <c r="N99" s="55">
        <f>G99*$N$3</f>
        <v>444.6</v>
      </c>
      <c r="O99" s="47">
        <f>G99*$O$3</f>
        <v>1936.2000000000003</v>
      </c>
      <c r="P99" s="3"/>
      <c r="R99" s="126"/>
      <c r="T99" s="1"/>
    </row>
    <row r="100" spans="1:18" s="110" customFormat="1" ht="13.5" customHeight="1">
      <c r="A100" s="259" t="s">
        <v>119</v>
      </c>
      <c r="B100" s="260" t="s">
        <v>89</v>
      </c>
      <c r="C100" s="261">
        <v>2007</v>
      </c>
      <c r="D100" s="262" t="s">
        <v>90</v>
      </c>
      <c r="E100" s="263">
        <v>12</v>
      </c>
      <c r="F100" s="264" t="s">
        <v>4</v>
      </c>
      <c r="G100" s="265">
        <v>50</v>
      </c>
      <c r="H100" s="266" t="s">
        <v>88</v>
      </c>
      <c r="I100" s="185" t="s">
        <v>41</v>
      </c>
      <c r="J100" s="96">
        <f t="shared" si="30"/>
        <v>57.99999999999999</v>
      </c>
      <c r="K100" s="45">
        <f>IF(E100=6,(G100*$K$3*6),(G100*$K$3*12))</f>
        <v>504</v>
      </c>
      <c r="L100" s="120">
        <f t="shared" si="31"/>
        <v>451.49999999999994</v>
      </c>
      <c r="M100" s="56">
        <f t="shared" si="32"/>
        <v>78</v>
      </c>
      <c r="N100" s="55">
        <f t="shared" si="33"/>
        <v>370.5</v>
      </c>
      <c r="O100" s="47">
        <f t="shared" si="34"/>
        <v>1613.5000000000002</v>
      </c>
      <c r="R100" s="126"/>
    </row>
    <row r="101" spans="1:18" s="110" customFormat="1" ht="13.5" customHeight="1">
      <c r="A101" s="141"/>
      <c r="B101" s="8" t="s">
        <v>153</v>
      </c>
      <c r="C101" s="9">
        <v>1972</v>
      </c>
      <c r="D101" s="138" t="s">
        <v>149</v>
      </c>
      <c r="E101" s="10">
        <v>24</v>
      </c>
      <c r="F101" s="64" t="s">
        <v>154</v>
      </c>
      <c r="G101" s="45">
        <v>45</v>
      </c>
      <c r="H101" s="46" t="s">
        <v>162</v>
      </c>
      <c r="I101" s="185" t="s">
        <v>41</v>
      </c>
      <c r="J101" s="96">
        <f>G101*$J$3</f>
        <v>52.199999999999996</v>
      </c>
      <c r="K101" s="45">
        <f>IF(E101=6,(G101*$K$3*6),(G101*$K$3*12))</f>
        <v>453.59999999999997</v>
      </c>
      <c r="L101" s="120">
        <f>G101*$L$3</f>
        <v>406.34999999999997</v>
      </c>
      <c r="M101" s="56">
        <f>G101*$M$3</f>
        <v>70.2</v>
      </c>
      <c r="N101" s="55">
        <f>G101*$N$3</f>
        <v>333.45</v>
      </c>
      <c r="O101" s="47">
        <f>G101*$O$3</f>
        <v>1452.15</v>
      </c>
      <c r="R101" s="126"/>
    </row>
    <row r="102" spans="1:18" s="110" customFormat="1" ht="13.5" customHeight="1">
      <c r="A102" s="141"/>
      <c r="B102" s="244"/>
      <c r="C102" s="245"/>
      <c r="D102" s="246"/>
      <c r="E102" s="247"/>
      <c r="F102" s="248"/>
      <c r="G102" s="224"/>
      <c r="H102" s="249"/>
      <c r="I102" s="240"/>
      <c r="J102" s="96"/>
      <c r="K102" s="45"/>
      <c r="L102" s="120"/>
      <c r="M102" s="56"/>
      <c r="N102" s="55"/>
      <c r="O102" s="47"/>
      <c r="R102" s="126"/>
    </row>
    <row r="103" spans="1:18" s="110" customFormat="1" ht="13.5" customHeight="1">
      <c r="A103" s="21"/>
      <c r="B103" s="11"/>
      <c r="C103" s="12"/>
      <c r="D103" s="13"/>
      <c r="E103" s="14"/>
      <c r="F103" s="14"/>
      <c r="G103" s="35" t="s">
        <v>27</v>
      </c>
      <c r="H103" s="42"/>
      <c r="J103" s="96"/>
      <c r="K103" s="45"/>
      <c r="L103" s="120"/>
      <c r="M103" s="56"/>
      <c r="N103" s="55"/>
      <c r="O103" s="47"/>
      <c r="R103" s="126"/>
    </row>
    <row r="104" spans="1:18" s="110" customFormat="1" ht="13.5" customHeight="1">
      <c r="A104" s="21"/>
      <c r="B104" s="62" t="s">
        <v>155</v>
      </c>
      <c r="C104" s="63"/>
      <c r="D104" s="23"/>
      <c r="E104" s="63"/>
      <c r="F104" s="65"/>
      <c r="G104" s="53" t="s">
        <v>19</v>
      </c>
      <c r="H104" s="42"/>
      <c r="I104" s="171"/>
      <c r="J104" s="183" t="s">
        <v>18</v>
      </c>
      <c r="K104" s="181" t="s">
        <v>33</v>
      </c>
      <c r="L104" s="119" t="s">
        <v>11</v>
      </c>
      <c r="M104" s="182" t="s">
        <v>13</v>
      </c>
      <c r="N104" s="44" t="s">
        <v>12</v>
      </c>
      <c r="O104" s="184" t="s">
        <v>45</v>
      </c>
      <c r="R104" s="126"/>
    </row>
    <row r="105" spans="1:18" s="110" customFormat="1" ht="13.5" customHeight="1">
      <c r="A105" s="141"/>
      <c r="B105" s="8" t="s">
        <v>168</v>
      </c>
      <c r="C105" s="9">
        <v>1989</v>
      </c>
      <c r="D105" s="138" t="s">
        <v>117</v>
      </c>
      <c r="E105" s="10">
        <v>1</v>
      </c>
      <c r="F105" s="64" t="s">
        <v>4</v>
      </c>
      <c r="G105" s="45">
        <v>19500</v>
      </c>
      <c r="H105" s="46"/>
      <c r="I105" s="185" t="s">
        <v>41</v>
      </c>
      <c r="J105" s="96">
        <f>G105*$J$3</f>
        <v>22620</v>
      </c>
      <c r="K105" s="45">
        <f aca="true" t="shared" si="35" ref="K105:K112">IF(E105=6,(G105*$K$3*6),(G105*$K$3*12))</f>
        <v>196560</v>
      </c>
      <c r="L105" s="120">
        <f>G105*$L$3</f>
        <v>176085</v>
      </c>
      <c r="M105" s="56">
        <f>G105*$M$3</f>
        <v>30420</v>
      </c>
      <c r="N105" s="55">
        <f>G105*$N$3</f>
        <v>144495</v>
      </c>
      <c r="O105" s="47">
        <f>G105*$O$3</f>
        <v>629265.0000000001</v>
      </c>
      <c r="R105" s="126"/>
    </row>
    <row r="106" spans="1:18" s="110" customFormat="1" ht="13.5" customHeight="1">
      <c r="A106" s="141"/>
      <c r="B106" s="8" t="s">
        <v>139</v>
      </c>
      <c r="C106" s="9">
        <v>1990</v>
      </c>
      <c r="D106" s="138" t="s">
        <v>140</v>
      </c>
      <c r="E106" s="10">
        <v>1</v>
      </c>
      <c r="F106" s="64" t="s">
        <v>4</v>
      </c>
      <c r="G106" s="45">
        <v>1000</v>
      </c>
      <c r="H106" s="46"/>
      <c r="I106" s="185" t="s">
        <v>41</v>
      </c>
      <c r="J106" s="96">
        <f aca="true" t="shared" si="36" ref="J106:J120">G106*$J$3</f>
        <v>1160</v>
      </c>
      <c r="K106" s="45">
        <f t="shared" si="35"/>
        <v>10080</v>
      </c>
      <c r="L106" s="120">
        <f aca="true" t="shared" si="37" ref="L106:L120">G106*$L$3</f>
        <v>9030</v>
      </c>
      <c r="M106" s="56">
        <f aca="true" t="shared" si="38" ref="M106:M120">G106*$M$3</f>
        <v>1560</v>
      </c>
      <c r="N106" s="55">
        <f aca="true" t="shared" si="39" ref="N106:N120">G106*$N$3</f>
        <v>7410</v>
      </c>
      <c r="O106" s="47">
        <f aca="true" t="shared" si="40" ref="O106:O120">G106*$O$3</f>
        <v>32270.000000000004</v>
      </c>
      <c r="R106" s="126"/>
    </row>
    <row r="107" spans="1:18" s="110" customFormat="1" ht="13.5" customHeight="1">
      <c r="A107" s="259" t="s">
        <v>119</v>
      </c>
      <c r="B107" s="260" t="s">
        <v>139</v>
      </c>
      <c r="C107" s="261">
        <v>2012</v>
      </c>
      <c r="D107" s="262" t="s">
        <v>161</v>
      </c>
      <c r="E107" s="263">
        <v>1</v>
      </c>
      <c r="F107" s="264" t="s">
        <v>4</v>
      </c>
      <c r="G107" s="265">
        <v>3250</v>
      </c>
      <c r="H107" s="266"/>
      <c r="I107" s="185"/>
      <c r="J107" s="96">
        <f>G107*$J$3</f>
        <v>3769.9999999999995</v>
      </c>
      <c r="K107" s="45">
        <f>IF(E107=6,(G107*$K$3*6),(G107*$K$3*12))</f>
        <v>32760</v>
      </c>
      <c r="L107" s="120">
        <f>G107*$L$3</f>
        <v>29347.499999999996</v>
      </c>
      <c r="M107" s="56">
        <f>G107*$M$3</f>
        <v>5070</v>
      </c>
      <c r="N107" s="55">
        <f>G107*$N$3</f>
        <v>24082.5</v>
      </c>
      <c r="O107" s="47">
        <f>G107*$O$3</f>
        <v>104877.50000000001</v>
      </c>
      <c r="R107" s="126"/>
    </row>
    <row r="108" spans="1:18" s="110" customFormat="1" ht="13.5" customHeight="1">
      <c r="A108" s="141"/>
      <c r="B108" s="8" t="s">
        <v>129</v>
      </c>
      <c r="C108" s="9">
        <v>1990</v>
      </c>
      <c r="D108" s="138" t="s">
        <v>130</v>
      </c>
      <c r="E108" s="10">
        <v>2</v>
      </c>
      <c r="F108" s="64" t="s">
        <v>4</v>
      </c>
      <c r="G108" s="45">
        <v>650</v>
      </c>
      <c r="H108" s="46"/>
      <c r="I108" s="185" t="s">
        <v>41</v>
      </c>
      <c r="J108" s="96">
        <f t="shared" si="36"/>
        <v>754</v>
      </c>
      <c r="K108" s="45">
        <f t="shared" si="35"/>
        <v>6552</v>
      </c>
      <c r="L108" s="120">
        <f t="shared" si="37"/>
        <v>5869.5</v>
      </c>
      <c r="M108" s="56">
        <f t="shared" si="38"/>
        <v>1014</v>
      </c>
      <c r="N108" s="55">
        <f t="shared" si="39"/>
        <v>4816.5</v>
      </c>
      <c r="O108" s="47">
        <f t="shared" si="40"/>
        <v>20975.500000000004</v>
      </c>
      <c r="R108" s="126"/>
    </row>
    <row r="109" spans="1:18" s="110" customFormat="1" ht="13.5" customHeight="1">
      <c r="A109" s="141"/>
      <c r="B109" s="8" t="s">
        <v>144</v>
      </c>
      <c r="C109" s="9">
        <v>2009</v>
      </c>
      <c r="D109" s="138" t="s">
        <v>143</v>
      </c>
      <c r="E109" s="10">
        <v>2</v>
      </c>
      <c r="F109" s="64" t="s">
        <v>4</v>
      </c>
      <c r="G109" s="45">
        <v>70</v>
      </c>
      <c r="H109" s="46"/>
      <c r="I109" s="185" t="s">
        <v>41</v>
      </c>
      <c r="J109" s="96">
        <f t="shared" si="36"/>
        <v>81.19999999999999</v>
      </c>
      <c r="K109" s="45">
        <f t="shared" si="35"/>
        <v>705.5999999999999</v>
      </c>
      <c r="L109" s="120">
        <f t="shared" si="37"/>
        <v>632.0999999999999</v>
      </c>
      <c r="M109" s="56">
        <f t="shared" si="38"/>
        <v>109.2</v>
      </c>
      <c r="N109" s="55">
        <f t="shared" si="39"/>
        <v>518.7</v>
      </c>
      <c r="O109" s="47">
        <f t="shared" si="40"/>
        <v>2258.9</v>
      </c>
      <c r="R109" s="126"/>
    </row>
    <row r="110" spans="1:18" s="110" customFormat="1" ht="13.5" customHeight="1">
      <c r="A110" s="141"/>
      <c r="B110" s="8" t="s">
        <v>118</v>
      </c>
      <c r="C110" s="9">
        <v>1989</v>
      </c>
      <c r="D110" s="138" t="s">
        <v>135</v>
      </c>
      <c r="E110" s="10">
        <v>1</v>
      </c>
      <c r="F110" s="64" t="s">
        <v>4</v>
      </c>
      <c r="G110" s="45">
        <v>290</v>
      </c>
      <c r="H110" s="46"/>
      <c r="I110" s="185" t="s">
        <v>41</v>
      </c>
      <c r="J110" s="96">
        <f t="shared" si="36"/>
        <v>336.4</v>
      </c>
      <c r="K110" s="45">
        <f t="shared" si="35"/>
        <v>2923.2</v>
      </c>
      <c r="L110" s="120">
        <f t="shared" si="37"/>
        <v>2618.7</v>
      </c>
      <c r="M110" s="56">
        <f t="shared" si="38"/>
        <v>452.40000000000003</v>
      </c>
      <c r="N110" s="55">
        <f t="shared" si="39"/>
        <v>2148.9</v>
      </c>
      <c r="O110" s="47">
        <f t="shared" si="40"/>
        <v>9358.300000000001</v>
      </c>
      <c r="R110" s="126"/>
    </row>
    <row r="111" spans="1:18" s="110" customFormat="1" ht="13.5" customHeight="1">
      <c r="A111" s="141"/>
      <c r="B111" s="8" t="s">
        <v>138</v>
      </c>
      <c r="C111" s="9">
        <v>1995</v>
      </c>
      <c r="D111" s="138" t="s">
        <v>143</v>
      </c>
      <c r="E111" s="10">
        <v>3</v>
      </c>
      <c r="F111" s="64" t="s">
        <v>4</v>
      </c>
      <c r="G111" s="45">
        <v>250</v>
      </c>
      <c r="H111" s="46"/>
      <c r="I111" s="185" t="s">
        <v>41</v>
      </c>
      <c r="J111" s="96">
        <f t="shared" si="36"/>
        <v>290</v>
      </c>
      <c r="K111" s="45">
        <f t="shared" si="35"/>
        <v>2520</v>
      </c>
      <c r="L111" s="120">
        <f t="shared" si="37"/>
        <v>2257.5</v>
      </c>
      <c r="M111" s="56">
        <f t="shared" si="38"/>
        <v>390</v>
      </c>
      <c r="N111" s="55">
        <f t="shared" si="39"/>
        <v>1852.5</v>
      </c>
      <c r="O111" s="47">
        <f t="shared" si="40"/>
        <v>8067.500000000001</v>
      </c>
      <c r="R111" s="126"/>
    </row>
    <row r="112" spans="1:18" s="110" customFormat="1" ht="13.5" customHeight="1">
      <c r="A112" s="141"/>
      <c r="B112" s="8" t="s">
        <v>127</v>
      </c>
      <c r="C112" s="9">
        <v>1985</v>
      </c>
      <c r="D112" s="138" t="s">
        <v>128</v>
      </c>
      <c r="E112" s="10">
        <v>1</v>
      </c>
      <c r="F112" s="64" t="s">
        <v>4</v>
      </c>
      <c r="G112" s="45">
        <v>2690</v>
      </c>
      <c r="H112" s="46"/>
      <c r="I112" s="185" t="s">
        <v>41</v>
      </c>
      <c r="J112" s="96">
        <f t="shared" si="36"/>
        <v>3120.3999999999996</v>
      </c>
      <c r="K112" s="45">
        <f t="shared" si="35"/>
        <v>27115.199999999997</v>
      </c>
      <c r="L112" s="120">
        <f t="shared" si="37"/>
        <v>24290.699999999997</v>
      </c>
      <c r="M112" s="56">
        <f t="shared" si="38"/>
        <v>4196.400000000001</v>
      </c>
      <c r="N112" s="55">
        <f t="shared" si="39"/>
        <v>19932.9</v>
      </c>
      <c r="O112" s="47">
        <f t="shared" si="40"/>
        <v>86806.3</v>
      </c>
      <c r="R112" s="126"/>
    </row>
    <row r="113" spans="1:20" s="188" customFormat="1" ht="13.5" customHeight="1">
      <c r="A113" s="141"/>
      <c r="B113" s="8" t="s">
        <v>97</v>
      </c>
      <c r="C113" s="9">
        <v>1996</v>
      </c>
      <c r="D113" s="138" t="s">
        <v>98</v>
      </c>
      <c r="E113" s="9">
        <v>1</v>
      </c>
      <c r="F113" s="64" t="s">
        <v>4</v>
      </c>
      <c r="G113" s="66">
        <v>750</v>
      </c>
      <c r="H113" s="46"/>
      <c r="I113" s="240" t="s">
        <v>41</v>
      </c>
      <c r="J113" s="96">
        <f t="shared" si="36"/>
        <v>869.9999999999999</v>
      </c>
      <c r="K113" s="45">
        <f>(G113*$K$3)</f>
        <v>630</v>
      </c>
      <c r="L113" s="120">
        <f t="shared" si="37"/>
        <v>6772.499999999999</v>
      </c>
      <c r="M113" s="56">
        <f t="shared" si="38"/>
        <v>1170</v>
      </c>
      <c r="N113" s="55">
        <f t="shared" si="39"/>
        <v>5557.5</v>
      </c>
      <c r="O113" s="47">
        <f t="shared" si="40"/>
        <v>24202.500000000004</v>
      </c>
      <c r="P113" s="187"/>
      <c r="Q113" s="187"/>
      <c r="R113" s="154"/>
      <c r="S113" s="187"/>
      <c r="T113" s="187"/>
    </row>
    <row r="114" spans="1:18" s="110" customFormat="1" ht="13.5" customHeight="1">
      <c r="A114" s="141"/>
      <c r="B114" s="8" t="s">
        <v>146</v>
      </c>
      <c r="C114" s="9">
        <v>2003</v>
      </c>
      <c r="D114" s="138" t="s">
        <v>143</v>
      </c>
      <c r="E114" s="10">
        <v>2</v>
      </c>
      <c r="F114" s="64" t="s">
        <v>4</v>
      </c>
      <c r="G114" s="45">
        <v>70</v>
      </c>
      <c r="H114" s="46"/>
      <c r="I114" s="185" t="s">
        <v>41</v>
      </c>
      <c r="J114" s="96">
        <f t="shared" si="36"/>
        <v>81.19999999999999</v>
      </c>
      <c r="K114" s="45">
        <f aca="true" t="shared" si="41" ref="K114:K122">IF(E114=6,(G114*$K$3*6),(G114*$K$3*12))</f>
        <v>705.5999999999999</v>
      </c>
      <c r="L114" s="120">
        <f t="shared" si="37"/>
        <v>632.0999999999999</v>
      </c>
      <c r="M114" s="56">
        <f t="shared" si="38"/>
        <v>109.2</v>
      </c>
      <c r="N114" s="55">
        <f t="shared" si="39"/>
        <v>518.7</v>
      </c>
      <c r="O114" s="47">
        <f t="shared" si="40"/>
        <v>2258.9</v>
      </c>
      <c r="R114" s="126"/>
    </row>
    <row r="115" spans="1:18" s="110" customFormat="1" ht="13.5" customHeight="1">
      <c r="A115" s="141"/>
      <c r="B115" s="8" t="s">
        <v>133</v>
      </c>
      <c r="C115" s="9">
        <v>1998</v>
      </c>
      <c r="D115" s="138" t="s">
        <v>134</v>
      </c>
      <c r="E115" s="10">
        <v>1</v>
      </c>
      <c r="F115" s="64" t="s">
        <v>4</v>
      </c>
      <c r="G115" s="45">
        <v>50</v>
      </c>
      <c r="H115" s="46"/>
      <c r="I115" s="185" t="s">
        <v>41</v>
      </c>
      <c r="J115" s="96">
        <f t="shared" si="36"/>
        <v>57.99999999999999</v>
      </c>
      <c r="K115" s="45">
        <f t="shared" si="41"/>
        <v>504</v>
      </c>
      <c r="L115" s="120">
        <f t="shared" si="37"/>
        <v>451.49999999999994</v>
      </c>
      <c r="M115" s="56">
        <f t="shared" si="38"/>
        <v>78</v>
      </c>
      <c r="N115" s="55">
        <f t="shared" si="39"/>
        <v>370.5</v>
      </c>
      <c r="O115" s="47">
        <f t="shared" si="40"/>
        <v>1613.5000000000002</v>
      </c>
      <c r="R115" s="126"/>
    </row>
    <row r="116" spans="1:18" s="110" customFormat="1" ht="13.5" customHeight="1">
      <c r="A116" s="141"/>
      <c r="B116" s="8" t="s">
        <v>131</v>
      </c>
      <c r="C116" s="9">
        <v>1985</v>
      </c>
      <c r="D116" s="138" t="s">
        <v>132</v>
      </c>
      <c r="E116" s="10">
        <v>1</v>
      </c>
      <c r="F116" s="64" t="s">
        <v>4</v>
      </c>
      <c r="G116" s="45">
        <v>90</v>
      </c>
      <c r="H116" s="46"/>
      <c r="I116" s="185" t="s">
        <v>41</v>
      </c>
      <c r="J116" s="96">
        <f t="shared" si="36"/>
        <v>104.39999999999999</v>
      </c>
      <c r="K116" s="45">
        <f t="shared" si="41"/>
        <v>907.1999999999999</v>
      </c>
      <c r="L116" s="120">
        <f t="shared" si="37"/>
        <v>812.6999999999999</v>
      </c>
      <c r="M116" s="56">
        <f t="shared" si="38"/>
        <v>140.4</v>
      </c>
      <c r="N116" s="55">
        <f t="shared" si="39"/>
        <v>666.9</v>
      </c>
      <c r="O116" s="47">
        <f t="shared" si="40"/>
        <v>2904.3</v>
      </c>
      <c r="R116" s="126"/>
    </row>
    <row r="117" spans="1:18" s="110" customFormat="1" ht="13.5" customHeight="1">
      <c r="A117" s="191"/>
      <c r="B117" s="8" t="s">
        <v>167</v>
      </c>
      <c r="C117" s="9">
        <v>1991</v>
      </c>
      <c r="D117" s="138" t="s">
        <v>176</v>
      </c>
      <c r="E117" s="10">
        <v>1</v>
      </c>
      <c r="F117" s="64" t="s">
        <v>4</v>
      </c>
      <c r="G117" s="45">
        <v>7800</v>
      </c>
      <c r="H117" s="46"/>
      <c r="I117" s="185"/>
      <c r="J117" s="96">
        <f>G117*$J$3</f>
        <v>9048</v>
      </c>
      <c r="K117" s="45">
        <f t="shared" si="41"/>
        <v>78624</v>
      </c>
      <c r="L117" s="120">
        <f>G117*$L$3</f>
        <v>70434</v>
      </c>
      <c r="M117" s="56">
        <f>G117*$M$3</f>
        <v>12168</v>
      </c>
      <c r="N117" s="55">
        <f>G117*$N$3</f>
        <v>57798</v>
      </c>
      <c r="O117" s="47">
        <f>G117*$O$3</f>
        <v>251706.00000000003</v>
      </c>
      <c r="R117" s="126"/>
    </row>
    <row r="118" spans="1:18" s="110" customFormat="1" ht="13.5" customHeight="1">
      <c r="A118" s="141"/>
      <c r="B118" s="8" t="s">
        <v>116</v>
      </c>
      <c r="C118" s="9">
        <v>1967</v>
      </c>
      <c r="D118" s="138" t="s">
        <v>117</v>
      </c>
      <c r="E118" s="10">
        <v>1</v>
      </c>
      <c r="F118" s="64" t="s">
        <v>4</v>
      </c>
      <c r="G118" s="45">
        <v>9800</v>
      </c>
      <c r="H118" s="46"/>
      <c r="I118" s="185" t="s">
        <v>41</v>
      </c>
      <c r="J118" s="96">
        <f t="shared" si="36"/>
        <v>11368</v>
      </c>
      <c r="K118" s="45">
        <f t="shared" si="41"/>
        <v>98784</v>
      </c>
      <c r="L118" s="120">
        <f t="shared" si="37"/>
        <v>88494</v>
      </c>
      <c r="M118" s="56">
        <f t="shared" si="38"/>
        <v>15288</v>
      </c>
      <c r="N118" s="55">
        <f t="shared" si="39"/>
        <v>72618</v>
      </c>
      <c r="O118" s="47">
        <f t="shared" si="40"/>
        <v>316246.00000000006</v>
      </c>
      <c r="R118" s="126"/>
    </row>
    <row r="119" spans="1:18" s="110" customFormat="1" ht="13.5" customHeight="1">
      <c r="A119" s="141"/>
      <c r="B119" s="8" t="s">
        <v>145</v>
      </c>
      <c r="C119" s="9">
        <v>2009</v>
      </c>
      <c r="D119" s="138" t="s">
        <v>143</v>
      </c>
      <c r="E119" s="10">
        <v>2</v>
      </c>
      <c r="F119" s="64" t="s">
        <v>4</v>
      </c>
      <c r="G119" s="45">
        <v>30</v>
      </c>
      <c r="H119" s="46"/>
      <c r="I119" s="185" t="s">
        <v>41</v>
      </c>
      <c r="J119" s="96">
        <f t="shared" si="36"/>
        <v>34.8</v>
      </c>
      <c r="K119" s="45">
        <f t="shared" si="41"/>
        <v>302.4</v>
      </c>
      <c r="L119" s="120">
        <f t="shared" si="37"/>
        <v>270.9</v>
      </c>
      <c r="M119" s="56">
        <f t="shared" si="38"/>
        <v>46.800000000000004</v>
      </c>
      <c r="N119" s="55">
        <f t="shared" si="39"/>
        <v>222.3</v>
      </c>
      <c r="O119" s="47">
        <f t="shared" si="40"/>
        <v>968.1000000000001</v>
      </c>
      <c r="R119" s="126"/>
    </row>
    <row r="120" spans="1:18" s="110" customFormat="1" ht="13.5" customHeight="1">
      <c r="A120" s="141"/>
      <c r="B120" s="8" t="s">
        <v>136</v>
      </c>
      <c r="C120" s="9">
        <v>1990</v>
      </c>
      <c r="D120" s="138" t="s">
        <v>137</v>
      </c>
      <c r="E120" s="10">
        <v>1</v>
      </c>
      <c r="F120" s="64" t="s">
        <v>4</v>
      </c>
      <c r="G120" s="45">
        <v>70</v>
      </c>
      <c r="H120" s="46"/>
      <c r="I120" s="185" t="s">
        <v>41</v>
      </c>
      <c r="J120" s="96">
        <f t="shared" si="36"/>
        <v>81.19999999999999</v>
      </c>
      <c r="K120" s="45">
        <f t="shared" si="41"/>
        <v>705.5999999999999</v>
      </c>
      <c r="L120" s="120">
        <f t="shared" si="37"/>
        <v>632.0999999999999</v>
      </c>
      <c r="M120" s="56">
        <f t="shared" si="38"/>
        <v>109.2</v>
      </c>
      <c r="N120" s="55">
        <f t="shared" si="39"/>
        <v>518.7</v>
      </c>
      <c r="O120" s="47">
        <f t="shared" si="40"/>
        <v>2258.9</v>
      </c>
      <c r="R120" s="126"/>
    </row>
    <row r="121" spans="1:18" s="110" customFormat="1" ht="13.5" customHeight="1">
      <c r="A121" s="141"/>
      <c r="B121" s="8" t="s">
        <v>158</v>
      </c>
      <c r="C121" s="9">
        <v>2012</v>
      </c>
      <c r="D121" s="138" t="s">
        <v>157</v>
      </c>
      <c r="E121" s="10">
        <v>1</v>
      </c>
      <c r="F121" s="64" t="s">
        <v>4</v>
      </c>
      <c r="G121" s="45">
        <v>480</v>
      </c>
      <c r="H121" s="46"/>
      <c r="I121" s="185" t="s">
        <v>41</v>
      </c>
      <c r="J121" s="96">
        <f>G121*$J$3</f>
        <v>556.8</v>
      </c>
      <c r="K121" s="45">
        <f t="shared" si="41"/>
        <v>4838.4</v>
      </c>
      <c r="L121" s="120">
        <f>G121*$L$3</f>
        <v>4334.4</v>
      </c>
      <c r="M121" s="56">
        <f>G121*$M$3</f>
        <v>748.8000000000001</v>
      </c>
      <c r="N121" s="55">
        <f>G121*$N$3</f>
        <v>3556.8</v>
      </c>
      <c r="O121" s="47">
        <f>G121*$O$3</f>
        <v>15489.600000000002</v>
      </c>
      <c r="R121" s="126"/>
    </row>
    <row r="122" spans="1:18" s="110" customFormat="1" ht="13.5" customHeight="1">
      <c r="A122" s="141"/>
      <c r="B122" s="8" t="s">
        <v>160</v>
      </c>
      <c r="C122" s="9">
        <v>1990</v>
      </c>
      <c r="D122" s="138" t="s">
        <v>157</v>
      </c>
      <c r="E122" s="10">
        <v>6</v>
      </c>
      <c r="F122" s="64" t="s">
        <v>4</v>
      </c>
      <c r="G122" s="45">
        <v>525</v>
      </c>
      <c r="H122" s="46"/>
      <c r="I122" s="185" t="s">
        <v>41</v>
      </c>
      <c r="J122" s="96">
        <f>G122*$J$3</f>
        <v>609</v>
      </c>
      <c r="K122" s="45">
        <f t="shared" si="41"/>
        <v>2646</v>
      </c>
      <c r="L122" s="120">
        <f>G122*$L$3</f>
        <v>4740.75</v>
      </c>
      <c r="M122" s="56">
        <f>G122*$M$3</f>
        <v>819</v>
      </c>
      <c r="N122" s="55">
        <f>G122*$N$3</f>
        <v>3890.25</v>
      </c>
      <c r="O122" s="47">
        <f>G122*$O$3</f>
        <v>16941.75</v>
      </c>
      <c r="R122" s="126"/>
    </row>
    <row r="123" spans="1:18" s="110" customFormat="1" ht="13.5" customHeight="1">
      <c r="A123" s="141"/>
      <c r="B123" s="244"/>
      <c r="C123" s="245"/>
      <c r="D123" s="246"/>
      <c r="E123" s="247"/>
      <c r="F123" s="248"/>
      <c r="G123" s="224"/>
      <c r="H123" s="249"/>
      <c r="I123" s="240"/>
      <c r="J123" s="96"/>
      <c r="K123" s="45"/>
      <c r="L123" s="120"/>
      <c r="M123" s="56"/>
      <c r="N123" s="55"/>
      <c r="O123" s="47"/>
      <c r="R123" s="126"/>
    </row>
    <row r="124" spans="1:18" s="110" customFormat="1" ht="13.5" customHeight="1">
      <c r="A124" s="21"/>
      <c r="B124" s="11"/>
      <c r="C124" s="12"/>
      <c r="D124" s="13"/>
      <c r="E124" s="14"/>
      <c r="F124" s="14"/>
      <c r="G124" s="35" t="s">
        <v>27</v>
      </c>
      <c r="H124" s="42"/>
      <c r="J124" s="96"/>
      <c r="K124" s="45"/>
      <c r="L124" s="120"/>
      <c r="M124" s="56"/>
      <c r="N124" s="55"/>
      <c r="O124" s="47"/>
      <c r="R124" s="126"/>
    </row>
    <row r="125" spans="1:18" s="110" customFormat="1" ht="13.5" customHeight="1">
      <c r="A125" s="21"/>
      <c r="B125" s="62" t="s">
        <v>156</v>
      </c>
      <c r="C125" s="63"/>
      <c r="D125" s="23"/>
      <c r="E125" s="63"/>
      <c r="F125" s="65"/>
      <c r="G125" s="53" t="s">
        <v>19</v>
      </c>
      <c r="H125" s="42"/>
      <c r="I125" s="171"/>
      <c r="J125" s="183" t="s">
        <v>18</v>
      </c>
      <c r="K125" s="181" t="s">
        <v>33</v>
      </c>
      <c r="L125" s="119" t="s">
        <v>11</v>
      </c>
      <c r="M125" s="182" t="s">
        <v>13</v>
      </c>
      <c r="N125" s="44" t="s">
        <v>12</v>
      </c>
      <c r="O125" s="184" t="s">
        <v>45</v>
      </c>
      <c r="R125" s="126"/>
    </row>
    <row r="126" spans="1:18" s="110" customFormat="1" ht="13.5" customHeight="1">
      <c r="A126" s="191"/>
      <c r="B126" s="8" t="s">
        <v>141</v>
      </c>
      <c r="C126" s="9">
        <v>1995</v>
      </c>
      <c r="D126" s="138" t="s">
        <v>142</v>
      </c>
      <c r="E126" s="10">
        <v>1</v>
      </c>
      <c r="F126" s="64" t="s">
        <v>4</v>
      </c>
      <c r="G126" s="45">
        <v>1800</v>
      </c>
      <c r="H126" s="198"/>
      <c r="I126" s="185" t="s">
        <v>41</v>
      </c>
      <c r="J126" s="96">
        <f>G126*$J$3</f>
        <v>2088</v>
      </c>
      <c r="K126" s="45">
        <f>IF(E126=6,(G126*$K$3*6),(G126*$K$3*12))</f>
        <v>18144</v>
      </c>
      <c r="L126" s="120">
        <f>G126*$L$3</f>
        <v>16253.999999999998</v>
      </c>
      <c r="M126" s="56">
        <f>G126*$M$3</f>
        <v>2808</v>
      </c>
      <c r="N126" s="55">
        <f>G126*$N$3</f>
        <v>13338</v>
      </c>
      <c r="O126" s="47">
        <f>G126*$O$3</f>
        <v>58086.00000000001</v>
      </c>
      <c r="R126" s="126"/>
    </row>
    <row r="127" spans="1:18" s="111" customFormat="1" ht="13.5" customHeight="1">
      <c r="A127" s="21"/>
      <c r="B127" s="11"/>
      <c r="C127" s="12"/>
      <c r="D127" s="13"/>
      <c r="E127" s="14"/>
      <c r="F127" s="14"/>
      <c r="G127" s="36"/>
      <c r="H127" s="42"/>
      <c r="I127" s="173"/>
      <c r="J127" s="96"/>
      <c r="K127" s="45"/>
      <c r="L127" s="120"/>
      <c r="M127" s="56"/>
      <c r="N127" s="55"/>
      <c r="O127" s="47"/>
      <c r="P127" s="110"/>
      <c r="R127" s="126"/>
    </row>
    <row r="128" spans="1:20" ht="13.5" customHeight="1">
      <c r="A128" s="141"/>
      <c r="B128" s="62" t="s">
        <v>38</v>
      </c>
      <c r="C128" s="63"/>
      <c r="D128" s="23"/>
      <c r="E128" s="63"/>
      <c r="F128" s="65"/>
      <c r="G128" s="53" t="s">
        <v>19</v>
      </c>
      <c r="H128" s="42"/>
      <c r="I128" s="170"/>
      <c r="J128" s="183" t="s">
        <v>18</v>
      </c>
      <c r="K128" s="181" t="s">
        <v>33</v>
      </c>
      <c r="L128" s="119" t="s">
        <v>11</v>
      </c>
      <c r="M128" s="182" t="s">
        <v>13</v>
      </c>
      <c r="N128" s="44" t="s">
        <v>12</v>
      </c>
      <c r="O128" s="184" t="s">
        <v>45</v>
      </c>
      <c r="P128" s="3"/>
      <c r="R128" s="126"/>
      <c r="T128" s="1"/>
    </row>
    <row r="129" spans="1:18" s="110" customFormat="1" ht="13.5" customHeight="1">
      <c r="A129" s="141"/>
      <c r="B129" s="8" t="s">
        <v>99</v>
      </c>
      <c r="C129" s="9">
        <v>1991</v>
      </c>
      <c r="D129" s="138" t="s">
        <v>100</v>
      </c>
      <c r="E129" s="10">
        <v>2</v>
      </c>
      <c r="F129" s="64" t="s">
        <v>4</v>
      </c>
      <c r="G129" s="45">
        <v>2400</v>
      </c>
      <c r="H129" s="46"/>
      <c r="I129" s="185" t="s">
        <v>41</v>
      </c>
      <c r="J129" s="96">
        <f>G129*$J$3</f>
        <v>2784</v>
      </c>
      <c r="K129" s="45">
        <f>IF(E129=6,(G129*$K$3*6),(G129*$K$3*12))</f>
        <v>24192</v>
      </c>
      <c r="L129" s="120">
        <f>G129*$L$3</f>
        <v>21672</v>
      </c>
      <c r="M129" s="56">
        <f>G129*$M$3</f>
        <v>3744</v>
      </c>
      <c r="N129" s="55">
        <f>G129*$N$3</f>
        <v>17784</v>
      </c>
      <c r="O129" s="47">
        <f>G129*$O$3</f>
        <v>77448.00000000001</v>
      </c>
      <c r="R129" s="126"/>
    </row>
    <row r="130" spans="1:18" s="110" customFormat="1" ht="13.5" customHeight="1">
      <c r="A130" s="211"/>
      <c r="B130" s="8" t="s">
        <v>120</v>
      </c>
      <c r="C130" s="9">
        <v>1978</v>
      </c>
      <c r="D130" s="138" t="s">
        <v>39</v>
      </c>
      <c r="E130" s="10">
        <v>1</v>
      </c>
      <c r="F130" s="64" t="s">
        <v>4</v>
      </c>
      <c r="G130" s="45">
        <v>3200</v>
      </c>
      <c r="H130" s="242"/>
      <c r="I130" s="185" t="s">
        <v>41</v>
      </c>
      <c r="J130" s="96">
        <f>G130*$J$3</f>
        <v>3711.9999999999995</v>
      </c>
      <c r="K130" s="45">
        <f>IF(E130=6,(G130*$K$3*6),(G130*$K$3*12))</f>
        <v>32256</v>
      </c>
      <c r="L130" s="120">
        <f>G130*$L$3</f>
        <v>28895.999999999996</v>
      </c>
      <c r="M130" s="56">
        <f>G130*$M$3</f>
        <v>4992</v>
      </c>
      <c r="N130" s="55">
        <f>G130*$N$3</f>
        <v>23712</v>
      </c>
      <c r="O130" s="47">
        <f>G130*$O$3</f>
        <v>103264.00000000001</v>
      </c>
      <c r="R130" s="126"/>
    </row>
    <row r="131" spans="2:20" ht="13.5" customHeight="1">
      <c r="B131" s="57"/>
      <c r="C131" s="58"/>
      <c r="D131" s="74"/>
      <c r="E131" s="73"/>
      <c r="F131" s="70"/>
      <c r="G131" s="186"/>
      <c r="H131" s="46"/>
      <c r="I131" s="173"/>
      <c r="J131" s="96">
        <f>G131*$J$3</f>
        <v>0</v>
      </c>
      <c r="K131" s="45">
        <f>G131*$K$3*12</f>
        <v>0</v>
      </c>
      <c r="L131" s="120">
        <f>G131*$L$3</f>
        <v>0</v>
      </c>
      <c r="M131" s="56">
        <f>G131*$M$3</f>
        <v>0</v>
      </c>
      <c r="N131" s="55">
        <f>G131*$N$3</f>
        <v>0</v>
      </c>
      <c r="O131" s="47">
        <f>G131*$O$3</f>
        <v>0</v>
      </c>
      <c r="P131" s="3"/>
      <c r="R131" s="126"/>
      <c r="T131" s="1"/>
    </row>
    <row r="132" spans="2:20" ht="15.75">
      <c r="B132" s="62" t="s">
        <v>76</v>
      </c>
      <c r="C132" s="12"/>
      <c r="D132" s="13"/>
      <c r="E132" s="14"/>
      <c r="F132" s="14"/>
      <c r="G132" s="36"/>
      <c r="H132" s="42"/>
      <c r="J132" s="87"/>
      <c r="K132" s="49"/>
      <c r="L132" s="121"/>
      <c r="M132" s="86"/>
      <c r="N132" s="59"/>
      <c r="O132" s="113"/>
      <c r="P132" s="15"/>
      <c r="Q132" s="15"/>
      <c r="R132" s="126"/>
      <c r="S132" s="15"/>
      <c r="T132" s="15"/>
    </row>
    <row r="133" spans="1:20" s="188" customFormat="1" ht="13.5" customHeight="1">
      <c r="A133" s="217" t="s">
        <v>92</v>
      </c>
      <c r="B133" s="212" t="s">
        <v>77</v>
      </c>
      <c r="C133" s="213">
        <v>1963</v>
      </c>
      <c r="D133" s="214" t="s">
        <v>78</v>
      </c>
      <c r="E133" s="213">
        <v>1</v>
      </c>
      <c r="F133" s="215" t="s">
        <v>4</v>
      </c>
      <c r="G133" s="218">
        <v>3700</v>
      </c>
      <c r="H133" s="216"/>
      <c r="I133" s="185" t="s">
        <v>41</v>
      </c>
      <c r="J133" s="96">
        <f>G133*$J$3</f>
        <v>4292</v>
      </c>
      <c r="K133" s="45">
        <f>(G133*$K$3)</f>
        <v>3108</v>
      </c>
      <c r="L133" s="120">
        <f>G133*$L$3</f>
        <v>33411</v>
      </c>
      <c r="M133" s="56">
        <f>G133*$M$3</f>
        <v>5772</v>
      </c>
      <c r="N133" s="55">
        <f>G133*$N$3</f>
        <v>27417</v>
      </c>
      <c r="O133" s="47">
        <f>G133*$O$3</f>
        <v>119399.00000000001</v>
      </c>
      <c r="P133" s="187"/>
      <c r="Q133" s="187"/>
      <c r="R133" s="154"/>
      <c r="S133" s="187"/>
      <c r="T133" s="187"/>
    </row>
    <row r="134" spans="1:20" ht="13.5" customHeight="1">
      <c r="A134" s="141"/>
      <c r="B134" s="62"/>
      <c r="C134" s="63"/>
      <c r="D134" s="23"/>
      <c r="E134" s="63"/>
      <c r="F134" s="65"/>
      <c r="G134" s="53"/>
      <c r="H134" s="42"/>
      <c r="I134" s="170"/>
      <c r="J134" s="93"/>
      <c r="K134" s="94"/>
      <c r="L134" s="119"/>
      <c r="M134" s="92"/>
      <c r="N134" s="44"/>
      <c r="O134" s="95"/>
      <c r="P134" s="3"/>
      <c r="R134" s="126"/>
      <c r="T134" s="1"/>
    </row>
    <row r="135" spans="2:20" ht="15">
      <c r="B135" s="128" t="s">
        <v>31</v>
      </c>
      <c r="C135" s="131"/>
      <c r="D135" s="132"/>
      <c r="E135" s="133"/>
      <c r="F135" s="134"/>
      <c r="G135" s="135"/>
      <c r="H135" s="42"/>
      <c r="I135" s="173"/>
      <c r="J135" s="98"/>
      <c r="K135" s="99"/>
      <c r="L135" s="122"/>
      <c r="M135" s="34" t="s">
        <v>15</v>
      </c>
      <c r="N135" s="22"/>
      <c r="P135" s="3"/>
      <c r="T135" s="1"/>
    </row>
    <row r="136" spans="1:20" s="17" customFormat="1" ht="15">
      <c r="A136" s="21"/>
      <c r="B136" s="130" t="s">
        <v>43</v>
      </c>
      <c r="D136" s="136"/>
      <c r="E136" s="133"/>
      <c r="F136" s="134"/>
      <c r="G136" s="137"/>
      <c r="H136" s="42" t="s">
        <v>47</v>
      </c>
      <c r="I136" s="170"/>
      <c r="J136" s="98"/>
      <c r="K136" s="99"/>
      <c r="L136" s="122"/>
      <c r="M136" s="97"/>
      <c r="N136" s="22"/>
      <c r="O136" s="78"/>
      <c r="P136" s="4"/>
      <c r="Q136" s="1"/>
      <c r="R136" s="1"/>
      <c r="S136" s="1"/>
      <c r="T136" s="1"/>
    </row>
    <row r="137" spans="1:15" s="17" customFormat="1" ht="15">
      <c r="A137" s="21"/>
      <c r="C137" s="67"/>
      <c r="D137" s="2"/>
      <c r="E137" s="68"/>
      <c r="F137" s="69"/>
      <c r="G137" s="1"/>
      <c r="H137" s="2"/>
      <c r="I137" s="173"/>
      <c r="J137" s="98"/>
      <c r="K137" s="99"/>
      <c r="L137" s="122"/>
      <c r="M137" s="97"/>
      <c r="N137" s="22"/>
      <c r="O137" s="78"/>
    </row>
    <row r="138" spans="1:15" s="17" customFormat="1" ht="15">
      <c r="A138" s="21"/>
      <c r="B138" s="189" t="s">
        <v>8</v>
      </c>
      <c r="D138" s="18"/>
      <c r="F138" s="18"/>
      <c r="G138" s="19"/>
      <c r="H138" s="139"/>
      <c r="I138" s="110"/>
      <c r="J138" s="98"/>
      <c r="K138" s="99"/>
      <c r="L138" s="122"/>
      <c r="M138" s="97"/>
      <c r="N138" s="28"/>
      <c r="O138" s="78"/>
    </row>
    <row r="139" spans="1:15" s="17" customFormat="1" ht="15">
      <c r="A139" s="21"/>
      <c r="B139" s="190" t="s">
        <v>16</v>
      </c>
      <c r="D139" s="18"/>
      <c r="F139" s="18"/>
      <c r="G139" s="16"/>
      <c r="H139" s="139"/>
      <c r="I139" s="110"/>
      <c r="J139" s="98"/>
      <c r="K139" s="99"/>
      <c r="L139" s="122"/>
      <c r="M139" s="97"/>
      <c r="N139" s="22"/>
      <c r="O139" s="78"/>
    </row>
    <row r="140" spans="1:15" s="17" customFormat="1" ht="15">
      <c r="A140" s="21"/>
      <c r="B140" s="110" t="s">
        <v>42</v>
      </c>
      <c r="D140" s="18"/>
      <c r="F140" s="18"/>
      <c r="G140" s="16"/>
      <c r="H140" s="139"/>
      <c r="I140" s="110"/>
      <c r="J140" s="103"/>
      <c r="K140" s="104"/>
      <c r="L140" s="124"/>
      <c r="M140" s="102"/>
      <c r="N140" s="32"/>
      <c r="O140" s="78"/>
    </row>
    <row r="141" spans="1:15" s="17" customFormat="1" ht="15">
      <c r="A141" s="21"/>
      <c r="B141" s="24"/>
      <c r="C141" s="26"/>
      <c r="D141" s="25"/>
      <c r="E141" s="26"/>
      <c r="F141" s="25"/>
      <c r="G141" s="27"/>
      <c r="H141" s="27"/>
      <c r="I141" s="110"/>
      <c r="J141" s="81"/>
      <c r="K141" s="82"/>
      <c r="L141" s="115"/>
      <c r="M141" s="80"/>
      <c r="N141" s="31"/>
      <c r="O141" s="78"/>
    </row>
    <row r="142" spans="1:15" s="160" customFormat="1" ht="15.75">
      <c r="A142" s="21"/>
      <c r="B142" s="167" t="s">
        <v>63</v>
      </c>
      <c r="C142" s="1"/>
      <c r="D142" s="2"/>
      <c r="E142" s="1"/>
      <c r="F142" s="2"/>
      <c r="G142" s="3"/>
      <c r="H142" s="168" t="s">
        <v>67</v>
      </c>
      <c r="I142" s="110"/>
      <c r="J142" s="4"/>
      <c r="K142" s="176"/>
      <c r="L142" s="4"/>
      <c r="M142" s="4"/>
      <c r="N142" s="4"/>
      <c r="O142" s="78"/>
    </row>
    <row r="143" spans="1:15" s="160" customFormat="1" ht="15.75">
      <c r="A143" s="21"/>
      <c r="B143" s="163"/>
      <c r="C143" s="166" t="s">
        <v>50</v>
      </c>
      <c r="D143" s="166" t="s">
        <v>51</v>
      </c>
      <c r="E143" s="166" t="s">
        <v>52</v>
      </c>
      <c r="F143" s="166" t="s">
        <v>53</v>
      </c>
      <c r="G143" s="166" t="s">
        <v>54</v>
      </c>
      <c r="H143" s="166" t="s">
        <v>55</v>
      </c>
      <c r="I143" s="177" t="s">
        <v>56</v>
      </c>
      <c r="J143" s="166" t="s">
        <v>61</v>
      </c>
      <c r="K143" s="177" t="s">
        <v>58</v>
      </c>
      <c r="L143" s="166" t="s">
        <v>57</v>
      </c>
      <c r="M143" s="166" t="s">
        <v>59</v>
      </c>
      <c r="N143" s="166" t="s">
        <v>60</v>
      </c>
      <c r="O143" s="17"/>
    </row>
    <row r="144" spans="1:15" s="160" customFormat="1" ht="15.75">
      <c r="A144" s="21"/>
      <c r="B144" s="164" t="s">
        <v>69</v>
      </c>
      <c r="C144" s="165">
        <v>19</v>
      </c>
      <c r="D144" s="165">
        <v>12</v>
      </c>
      <c r="E144" s="165">
        <v>9.333333333333334</v>
      </c>
      <c r="F144" s="165">
        <v>8.25</v>
      </c>
      <c r="G144" s="165">
        <v>7.6</v>
      </c>
      <c r="H144" s="165">
        <v>7.166666666666667</v>
      </c>
      <c r="I144" s="178">
        <v>6.428571428571429</v>
      </c>
      <c r="J144" s="165">
        <v>4.583333333333333</v>
      </c>
      <c r="K144" s="178">
        <v>5.444444444444445</v>
      </c>
      <c r="L144" s="165">
        <v>5.875</v>
      </c>
      <c r="M144" s="165">
        <v>5.1</v>
      </c>
      <c r="N144" s="165">
        <v>4.818181818181818</v>
      </c>
      <c r="O144" s="78"/>
    </row>
    <row r="145" spans="1:15" s="160" customFormat="1" ht="15.75">
      <c r="A145" s="21"/>
      <c r="B145" s="164" t="s">
        <v>68</v>
      </c>
      <c r="C145" s="165">
        <v>75</v>
      </c>
      <c r="D145" s="165">
        <v>42.5</v>
      </c>
      <c r="E145" s="165">
        <v>31.666666666666668</v>
      </c>
      <c r="F145" s="165">
        <v>25</v>
      </c>
      <c r="G145" s="165">
        <v>21</v>
      </c>
      <c r="H145" s="165">
        <v>18.333333333333332</v>
      </c>
      <c r="I145" s="178">
        <v>16.428571428571427</v>
      </c>
      <c r="J145" s="165">
        <v>11.666666666666666</v>
      </c>
      <c r="K145" s="178">
        <v>13.88888888888889</v>
      </c>
      <c r="L145" s="165">
        <v>15</v>
      </c>
      <c r="M145" s="165">
        <v>13</v>
      </c>
      <c r="N145" s="165">
        <v>12.272727272727273</v>
      </c>
      <c r="O145" s="78"/>
    </row>
    <row r="146" spans="1:15" s="160" customFormat="1" ht="15.75">
      <c r="A146" s="21"/>
      <c r="B146" s="164" t="s">
        <v>65</v>
      </c>
      <c r="C146" s="165">
        <v>75</v>
      </c>
      <c r="D146" s="165">
        <v>47.5</v>
      </c>
      <c r="E146" s="165">
        <v>36.666666666666664</v>
      </c>
      <c r="F146" s="165">
        <v>31.25</v>
      </c>
      <c r="G146" s="165">
        <v>28</v>
      </c>
      <c r="H146" s="165">
        <v>25.833333333333332</v>
      </c>
      <c r="I146" s="178">
        <v>23.571428571428573</v>
      </c>
      <c r="J146" s="165">
        <v>17.916666666666668</v>
      </c>
      <c r="K146" s="178">
        <v>20.555555555555557</v>
      </c>
      <c r="L146" s="165">
        <v>21.875</v>
      </c>
      <c r="M146" s="165">
        <v>19.5</v>
      </c>
      <c r="N146" s="165">
        <v>18.636363636363637</v>
      </c>
      <c r="O146" s="78"/>
    </row>
    <row r="147" spans="1:15" s="160" customFormat="1" ht="15.75">
      <c r="A147" s="21"/>
      <c r="B147" s="1" t="s">
        <v>62</v>
      </c>
      <c r="C147" s="1"/>
      <c r="D147" s="21"/>
      <c r="E147" s="2"/>
      <c r="F147" s="2"/>
      <c r="G147" s="1"/>
      <c r="H147" s="21"/>
      <c r="I147" s="110"/>
      <c r="J147" s="101"/>
      <c r="K147" s="107"/>
      <c r="L147" s="125"/>
      <c r="M147" s="100"/>
      <c r="N147" s="33"/>
      <c r="O147" s="78"/>
    </row>
    <row r="148" spans="1:15" s="160" customFormat="1" ht="15.75">
      <c r="A148" s="21"/>
      <c r="B148" s="1"/>
      <c r="C148" s="1"/>
      <c r="D148" s="2"/>
      <c r="E148" s="2"/>
      <c r="F148" s="2"/>
      <c r="G148" s="4"/>
      <c r="H148" s="168" t="s">
        <v>67</v>
      </c>
      <c r="I148" s="110"/>
      <c r="J148" s="106"/>
      <c r="K148" s="107"/>
      <c r="L148" s="123"/>
      <c r="M148" s="105"/>
      <c r="N148" s="30"/>
      <c r="O148" s="78"/>
    </row>
    <row r="149" spans="1:15" s="160" customFormat="1" ht="15.75">
      <c r="A149" s="21"/>
      <c r="B149" s="1"/>
      <c r="C149" s="1"/>
      <c r="D149" s="2"/>
      <c r="E149" s="2"/>
      <c r="F149" s="2"/>
      <c r="G149" s="4"/>
      <c r="H149" s="168"/>
      <c r="I149" s="110"/>
      <c r="J149" s="106"/>
      <c r="K149" s="107"/>
      <c r="L149" s="123"/>
      <c r="M149" s="105"/>
      <c r="N149" s="30"/>
      <c r="O149" s="78"/>
    </row>
    <row r="150" spans="1:15" s="160" customFormat="1" ht="15.75">
      <c r="A150" s="21"/>
      <c r="B150" s="1" t="s">
        <v>71</v>
      </c>
      <c r="C150" s="1"/>
      <c r="D150" s="2"/>
      <c r="E150" s="2"/>
      <c r="F150" s="2"/>
      <c r="G150" s="4"/>
      <c r="H150" s="168"/>
      <c r="I150" s="110"/>
      <c r="J150" s="106"/>
      <c r="K150" s="107"/>
      <c r="L150" s="123"/>
      <c r="M150" s="105"/>
      <c r="N150" s="30"/>
      <c r="O150" s="78"/>
    </row>
    <row r="151" spans="1:15" s="160" customFormat="1" ht="15.75">
      <c r="A151" s="21"/>
      <c r="B151" s="1"/>
      <c r="C151" s="1"/>
      <c r="D151" s="2"/>
      <c r="E151" s="2"/>
      <c r="F151" s="2"/>
      <c r="G151" s="4"/>
      <c r="H151" s="168"/>
      <c r="I151" s="110"/>
      <c r="J151" s="106"/>
      <c r="K151" s="107"/>
      <c r="L151" s="123"/>
      <c r="M151" s="105"/>
      <c r="N151" s="30"/>
      <c r="O151" s="78"/>
    </row>
    <row r="152" spans="1:15" s="160" customFormat="1" ht="15.75">
      <c r="A152" s="21"/>
      <c r="B152" s="1" t="s">
        <v>64</v>
      </c>
      <c r="C152" s="1"/>
      <c r="D152" s="2"/>
      <c r="E152" s="1"/>
      <c r="F152" s="2"/>
      <c r="G152" s="1"/>
      <c r="H152" s="2"/>
      <c r="I152" s="110"/>
      <c r="J152" s="2"/>
      <c r="K152" s="3"/>
      <c r="L152" s="2"/>
      <c r="M152" s="2"/>
      <c r="N152" s="1"/>
      <c r="O152" s="78"/>
    </row>
    <row r="153" spans="1:15" s="160" customFormat="1" ht="15.75">
      <c r="A153" s="21"/>
      <c r="B153" s="130"/>
      <c r="C153" s="162"/>
      <c r="D153" s="162"/>
      <c r="E153" s="162"/>
      <c r="F153" s="162"/>
      <c r="G153" s="162"/>
      <c r="H153" s="162"/>
      <c r="I153" s="174"/>
      <c r="J153" s="162"/>
      <c r="K153" s="179"/>
      <c r="L153" s="162"/>
      <c r="M153" s="162"/>
      <c r="N153" s="162"/>
      <c r="O153" s="78"/>
    </row>
    <row r="154" spans="1:15" s="160" customFormat="1" ht="15.75">
      <c r="A154" s="21"/>
      <c r="B154" s="1" t="s">
        <v>66</v>
      </c>
      <c r="C154" s="162"/>
      <c r="D154" s="162"/>
      <c r="E154" s="162"/>
      <c r="F154" s="162"/>
      <c r="G154" s="162"/>
      <c r="H154" s="162"/>
      <c r="I154" s="174"/>
      <c r="J154" s="162"/>
      <c r="K154" s="179"/>
      <c r="L154" s="162"/>
      <c r="M154" s="162"/>
      <c r="N154" s="162"/>
      <c r="O154" s="78"/>
    </row>
    <row r="155" spans="1:15" s="160" customFormat="1" ht="15.75">
      <c r="A155" s="21"/>
      <c r="B155" s="130"/>
      <c r="C155" s="162"/>
      <c r="D155" s="162"/>
      <c r="E155" s="162"/>
      <c r="F155" s="162"/>
      <c r="G155" s="162"/>
      <c r="H155" s="162"/>
      <c r="I155" s="174"/>
      <c r="J155" s="162"/>
      <c r="K155" s="179"/>
      <c r="L155" s="162"/>
      <c r="M155" s="162"/>
      <c r="N155" s="162"/>
      <c r="O155" s="78"/>
    </row>
    <row r="156" spans="2:11" s="160" customFormat="1" ht="15.75">
      <c r="B156" s="169" t="s">
        <v>70</v>
      </c>
      <c r="I156" s="110"/>
      <c r="K156" s="180"/>
    </row>
    <row r="159" spans="2:8" ht="15">
      <c r="B159" s="220"/>
      <c r="C159" s="2"/>
      <c r="D159" s="1"/>
      <c r="E159" s="221" t="s">
        <v>104</v>
      </c>
      <c r="F159" s="1"/>
      <c r="G159" s="222" t="s">
        <v>85</v>
      </c>
      <c r="H159" s="223"/>
    </row>
    <row r="160" ht="15">
      <c r="C160" s="2"/>
    </row>
    <row r="161" ht="15">
      <c r="C161" s="2"/>
    </row>
  </sheetData>
  <sheetProtection/>
  <autoFilter ref="A1:T140"/>
  <hyperlinks>
    <hyperlink ref="I42" r:id="rId1" display="photos"/>
    <hyperlink ref="B136" r:id="rId2" display="STOCK CM VINS"/>
    <hyperlink ref="I26" r:id="rId3" display="photos"/>
    <hyperlink ref="I74" r:id="rId4" display="photos"/>
    <hyperlink ref="I77" r:id="rId5" display="photos"/>
    <hyperlink ref="I8" r:id="rId6" display="photos"/>
    <hyperlink ref="I44" r:id="rId7" display="photos"/>
    <hyperlink ref="I46" r:id="rId8" display="photos"/>
    <hyperlink ref="I59" r:id="rId9" display="photos"/>
    <hyperlink ref="I129" r:id="rId10" display="photos"/>
    <hyperlink ref="I133" r:id="rId11" display="photos"/>
    <hyperlink ref="I113" r:id="rId12" display="photos"/>
    <hyperlink ref="I40" r:id="rId13" display="photos"/>
    <hyperlink ref="I33" r:id="rId14" display="photos"/>
    <hyperlink ref="I31" r:id="rId15" display="photos"/>
    <hyperlink ref="I83" r:id="rId16" display="photos"/>
    <hyperlink ref="I55" r:id="rId17" display="photos"/>
    <hyperlink ref="I24" r:id="rId18" display="photos"/>
    <hyperlink ref="I79" r:id="rId19" display="photos"/>
    <hyperlink ref="I71" r:id="rId20" display="photos"/>
    <hyperlink ref="I41" r:id="rId21" display="photos"/>
    <hyperlink ref="I20" r:id="rId22" display="photos"/>
    <hyperlink ref="I28" r:id="rId23" display="photos"/>
    <hyperlink ref="I9" r:id="rId24" display="photos"/>
    <hyperlink ref="I118" r:id="rId25" display="photos"/>
    <hyperlink ref="I108" r:id="rId26" display="photos"/>
    <hyperlink ref="I116" r:id="rId27" display="photos"/>
    <hyperlink ref="I112" r:id="rId28" display="photos"/>
    <hyperlink ref="I115" r:id="rId29" display="photos"/>
    <hyperlink ref="I110" r:id="rId30" display="photos"/>
    <hyperlink ref="I120" r:id="rId31" display="photos"/>
    <hyperlink ref="I106" r:id="rId32" display="photos"/>
    <hyperlink ref="I126" r:id="rId33" display="photos"/>
    <hyperlink ref="I111" r:id="rId34" display="photos"/>
    <hyperlink ref="I109" r:id="rId35" display="photos"/>
    <hyperlink ref="I119" r:id="rId36" display="photos"/>
    <hyperlink ref="I114" r:id="rId37" display="photos"/>
    <hyperlink ref="I78" r:id="rId38" display="photos"/>
    <hyperlink ref="I130" r:id="rId39" display="photos"/>
    <hyperlink ref="I93" r:id="rId40" display="photos"/>
    <hyperlink ref="I122" r:id="rId41" display="photos"/>
    <hyperlink ref="I121" r:id="rId42" display="photos"/>
    <hyperlink ref="I54" r:id="rId43" display="photos"/>
    <hyperlink ref="I101" r:id="rId44" display="photos"/>
    <hyperlink ref="I98" r:id="rId45" display="photos"/>
    <hyperlink ref="I100" r:id="rId46" display="photos"/>
    <hyperlink ref="I68" r:id="rId47" display="photos"/>
    <hyperlink ref="I57:I58" r:id="rId48" display="photos"/>
    <hyperlink ref="I57" r:id="rId49" display="photos"/>
    <hyperlink ref="I58" r:id="rId50" display="photos"/>
    <hyperlink ref="I45" r:id="rId51" display="photos"/>
    <hyperlink ref="I34" r:id="rId52" display="photos"/>
    <hyperlink ref="I76" r:id="rId53" display="photos"/>
    <hyperlink ref="I105" r:id="rId54" display="photos"/>
    <hyperlink ref="I18" r:id="rId55" display="photos"/>
    <hyperlink ref="I72" r:id="rId56" display="photos"/>
    <hyperlink ref="I53" r:id="rId57" display="photos"/>
    <hyperlink ref="I96" r:id="rId58" display="photos"/>
    <hyperlink ref="I95" r:id="rId59" display="photos"/>
    <hyperlink ref="I82" r:id="rId60" display="photos"/>
    <hyperlink ref="I81" r:id="rId61" display="photos"/>
    <hyperlink ref="I80" r:id="rId62" display="photos"/>
    <hyperlink ref="I75" r:id="rId63" display="photos"/>
    <hyperlink ref="I73" r:id="rId64" display="photos"/>
    <hyperlink ref="I70" r:id="rId65" display="photos"/>
    <hyperlink ref="I69" r:id="rId66" display="photos"/>
    <hyperlink ref="I67" r:id="rId67" display="photos"/>
    <hyperlink ref="I65" r:id="rId68" display="photos"/>
    <hyperlink ref="I62" r:id="rId69" display="photos"/>
    <hyperlink ref="I60" r:id="rId70" display="photos"/>
    <hyperlink ref="I52" r:id="rId71" display="photos"/>
    <hyperlink ref="I39" r:id="rId72" display="photos"/>
    <hyperlink ref="I36" r:id="rId73" display="photos"/>
    <hyperlink ref="I35" r:id="rId74" display="photos"/>
    <hyperlink ref="I27" r:id="rId75" display="photos"/>
    <hyperlink ref="I17" r:id="rId76" display="photos"/>
    <hyperlink ref="I16" r:id="rId77" display="photos"/>
    <hyperlink ref="I15" r:id="rId78" display="photos"/>
    <hyperlink ref="I51" r:id="rId79" display="photos"/>
    <hyperlink ref="I64" r:id="rId80" display="photos"/>
    <hyperlink ref="I66" r:id="rId81" display="photos"/>
    <hyperlink ref="I63" r:id="rId82" display="photos"/>
    <hyperlink ref="I56" r:id="rId83" display="photos"/>
    <hyperlink ref="I49" r:id="rId84" display="photos"/>
    <hyperlink ref="I48" r:id="rId85" display="photos"/>
    <hyperlink ref="I47" r:id="rId86" display="photos"/>
    <hyperlink ref="I43" r:id="rId87" display="photos"/>
    <hyperlink ref="I32" r:id="rId88" display="photos"/>
    <hyperlink ref="I30" r:id="rId89" display="photos"/>
    <hyperlink ref="I29" r:id="rId90" display="photos"/>
    <hyperlink ref="I25" r:id="rId91" display="photos"/>
    <hyperlink ref="I23" r:id="rId92" display="photos"/>
    <hyperlink ref="I22" r:id="rId93" display="photos"/>
  </hyperlinks>
  <printOptions horizontalCentered="1"/>
  <pageMargins left="0.2" right="0.2" top="0.59" bottom="0.98" header="0.39" footer="0.31"/>
  <pageSetup horizontalDpi="600" verticalDpi="600" orientation="portrait" paperSize="9" r:id="rId96"/>
  <headerFooter alignWithMargins="0">
    <oddFooter>&amp;L&amp;"Goudy Old Style,Normal"&amp;12www.cmvins.fr
cmvins@wanadoo.fr&amp;C&amp;"Goudy Old Style,Gras"&amp;11CM VINS
Corine and Cédric MANET&amp;R&amp;"Goudy Old Style,Normal"&amp;11Tel:33 (0)5 56 32 69 01
Mob: 33 (0)6 88 07 59  61</oddFooter>
  </headerFooter>
  <legacyDrawing r:id="rId95"/>
</worksheet>
</file>

<file path=xl/worksheets/sheet2.xml><?xml version="1.0" encoding="utf-8"?>
<worksheet xmlns="http://schemas.openxmlformats.org/spreadsheetml/2006/main" xmlns:r="http://schemas.openxmlformats.org/officeDocument/2006/relationships">
  <dimension ref="A3:AD31"/>
  <sheetViews>
    <sheetView zoomScale="140" zoomScaleNormal="140" zoomScalePageLayoutView="0" workbookViewId="0" topLeftCell="A1">
      <selection activeCell="B10" sqref="B10"/>
    </sheetView>
  </sheetViews>
  <sheetFormatPr defaultColWidth="34.8515625" defaultRowHeight="12.75"/>
  <cols>
    <col min="1" max="1" width="0.85546875" style="160" customWidth="1"/>
    <col min="2" max="2" width="25.7109375" style="160" customWidth="1"/>
    <col min="3" max="14" width="8.57421875" style="160" customWidth="1"/>
    <col min="15" max="23" width="34.8515625" style="160" customWidth="1"/>
    <col min="24" max="24" width="18.00390625" style="160" customWidth="1"/>
    <col min="25" max="25" width="9.57421875" style="160" customWidth="1"/>
    <col min="26" max="26" width="8.00390625" style="160" customWidth="1"/>
    <col min="27" max="27" width="8.7109375" style="160" customWidth="1"/>
    <col min="28" max="28" width="17.57421875" style="160" customWidth="1"/>
    <col min="29" max="29" width="17.8515625" style="160" customWidth="1"/>
    <col min="30" max="30" width="22.140625" style="160" customWidth="1"/>
    <col min="31" max="16384" width="34.8515625" style="160" customWidth="1"/>
  </cols>
  <sheetData>
    <row r="3" spans="1:15" ht="15.75">
      <c r="A3" s="21"/>
      <c r="B3" s="167" t="s">
        <v>63</v>
      </c>
      <c r="C3" s="1"/>
      <c r="D3" s="2"/>
      <c r="E3" s="1"/>
      <c r="F3" s="2"/>
      <c r="G3" s="3"/>
      <c r="H3" s="168" t="s">
        <v>67</v>
      </c>
      <c r="I3" s="110"/>
      <c r="J3" s="4"/>
      <c r="K3" s="176"/>
      <c r="L3" s="4"/>
      <c r="M3" s="4"/>
      <c r="N3" s="4"/>
      <c r="O3" s="78"/>
    </row>
    <row r="4" spans="1:15" ht="15.75">
      <c r="A4" s="21"/>
      <c r="B4" s="163"/>
      <c r="C4" s="166" t="s">
        <v>50</v>
      </c>
      <c r="D4" s="166" t="s">
        <v>51</v>
      </c>
      <c r="E4" s="166" t="s">
        <v>52</v>
      </c>
      <c r="F4" s="166" t="s">
        <v>53</v>
      </c>
      <c r="G4" s="166" t="s">
        <v>54</v>
      </c>
      <c r="H4" s="166" t="s">
        <v>55</v>
      </c>
      <c r="I4" s="177" t="s">
        <v>56</v>
      </c>
      <c r="J4" s="166" t="s">
        <v>61</v>
      </c>
      <c r="K4" s="177" t="s">
        <v>58</v>
      </c>
      <c r="L4" s="166" t="s">
        <v>57</v>
      </c>
      <c r="M4" s="166" t="s">
        <v>59</v>
      </c>
      <c r="N4" s="166" t="s">
        <v>60</v>
      </c>
      <c r="O4" s="17"/>
    </row>
    <row r="5" spans="1:15" ht="15.75">
      <c r="A5" s="21"/>
      <c r="B5" s="164" t="s">
        <v>69</v>
      </c>
      <c r="C5" s="165">
        <v>19</v>
      </c>
      <c r="D5" s="165">
        <v>12</v>
      </c>
      <c r="E5" s="165">
        <v>9.333333333333334</v>
      </c>
      <c r="F5" s="165">
        <v>8.25</v>
      </c>
      <c r="G5" s="165">
        <v>7.6</v>
      </c>
      <c r="H5" s="165">
        <v>7.166666666666667</v>
      </c>
      <c r="I5" s="178">
        <v>6.428571428571429</v>
      </c>
      <c r="J5" s="165">
        <v>4.583333333333333</v>
      </c>
      <c r="K5" s="178">
        <v>5.444444444444445</v>
      </c>
      <c r="L5" s="165">
        <v>5.875</v>
      </c>
      <c r="M5" s="165">
        <v>5.1</v>
      </c>
      <c r="N5" s="165">
        <v>4.818181818181818</v>
      </c>
      <c r="O5" s="78"/>
    </row>
    <row r="6" spans="1:15" ht="15.75">
      <c r="A6" s="21"/>
      <c r="B6" s="164" t="s">
        <v>68</v>
      </c>
      <c r="C6" s="165">
        <v>75</v>
      </c>
      <c r="D6" s="165">
        <v>42.5</v>
      </c>
      <c r="E6" s="165">
        <v>31.666666666666668</v>
      </c>
      <c r="F6" s="165">
        <v>25</v>
      </c>
      <c r="G6" s="165">
        <v>21</v>
      </c>
      <c r="H6" s="165">
        <v>18.333333333333332</v>
      </c>
      <c r="I6" s="178">
        <v>16.428571428571427</v>
      </c>
      <c r="J6" s="165">
        <v>11.666666666666666</v>
      </c>
      <c r="K6" s="178">
        <v>13.88888888888889</v>
      </c>
      <c r="L6" s="165">
        <v>15</v>
      </c>
      <c r="M6" s="165">
        <v>13</v>
      </c>
      <c r="N6" s="165">
        <v>12.272727272727273</v>
      </c>
      <c r="O6" s="78"/>
    </row>
    <row r="7" spans="1:15" ht="15.75">
      <c r="A7" s="21"/>
      <c r="B7" s="164" t="s">
        <v>65</v>
      </c>
      <c r="C7" s="165">
        <v>75</v>
      </c>
      <c r="D7" s="165">
        <v>47.5</v>
      </c>
      <c r="E7" s="165">
        <v>36.666666666666664</v>
      </c>
      <c r="F7" s="165">
        <v>31.25</v>
      </c>
      <c r="G7" s="165">
        <v>28</v>
      </c>
      <c r="H7" s="165">
        <v>25.833333333333332</v>
      </c>
      <c r="I7" s="178">
        <v>23.571428571428573</v>
      </c>
      <c r="J7" s="165">
        <v>17.916666666666668</v>
      </c>
      <c r="K7" s="178">
        <v>20.555555555555557</v>
      </c>
      <c r="L7" s="165">
        <v>21.875</v>
      </c>
      <c r="M7" s="165">
        <v>19.5</v>
      </c>
      <c r="N7" s="165">
        <v>18.636363636363637</v>
      </c>
      <c r="O7" s="78"/>
    </row>
    <row r="8" spans="1:15" ht="15.75">
      <c r="A8" s="21"/>
      <c r="B8" s="1" t="s">
        <v>62</v>
      </c>
      <c r="C8" s="1"/>
      <c r="D8" s="21"/>
      <c r="E8" s="2"/>
      <c r="F8" s="2"/>
      <c r="G8" s="1"/>
      <c r="H8" s="21"/>
      <c r="I8" s="110"/>
      <c r="J8" s="101"/>
      <c r="K8" s="107"/>
      <c r="L8" s="125"/>
      <c r="M8" s="100"/>
      <c r="N8" s="33"/>
      <c r="O8" s="78"/>
    </row>
    <row r="9" spans="1:15" ht="15.75">
      <c r="A9" s="21"/>
      <c r="B9" s="1"/>
      <c r="C9" s="1"/>
      <c r="D9" s="2"/>
      <c r="E9" s="2"/>
      <c r="F9" s="2"/>
      <c r="G9" s="4"/>
      <c r="H9" s="168" t="s">
        <v>67</v>
      </c>
      <c r="I9" s="110"/>
      <c r="J9" s="106"/>
      <c r="K9" s="107"/>
      <c r="L9" s="123"/>
      <c r="M9" s="105"/>
      <c r="N9" s="30"/>
      <c r="O9" s="78"/>
    </row>
    <row r="10" spans="1:15" ht="15.75">
      <c r="A10" s="21"/>
      <c r="B10" s="1"/>
      <c r="C10" s="1"/>
      <c r="D10" s="2"/>
      <c r="E10" s="2"/>
      <c r="F10" s="2"/>
      <c r="G10" s="4"/>
      <c r="H10" s="168"/>
      <c r="I10" s="110"/>
      <c r="J10" s="106"/>
      <c r="K10" s="107"/>
      <c r="L10" s="123"/>
      <c r="M10" s="105"/>
      <c r="N10" s="30"/>
      <c r="O10" s="78"/>
    </row>
    <row r="11" spans="1:15" ht="15.75">
      <c r="A11" s="21"/>
      <c r="B11" s="1" t="s">
        <v>71</v>
      </c>
      <c r="C11" s="1"/>
      <c r="D11" s="2"/>
      <c r="E11" s="2"/>
      <c r="F11" s="2"/>
      <c r="G11" s="4"/>
      <c r="H11" s="168"/>
      <c r="I11" s="1"/>
      <c r="J11" s="123"/>
      <c r="K11" s="107"/>
      <c r="L11" s="105"/>
      <c r="M11" s="30"/>
      <c r="N11" s="106"/>
      <c r="O11" s="78"/>
    </row>
    <row r="12" spans="1:15" ht="15.75">
      <c r="A12" s="21"/>
      <c r="B12" s="1"/>
      <c r="C12" s="1"/>
      <c r="D12" s="2"/>
      <c r="E12" s="2"/>
      <c r="F12" s="2"/>
      <c r="G12" s="4"/>
      <c r="H12" s="168"/>
      <c r="I12" s="1"/>
      <c r="J12" s="123"/>
      <c r="K12" s="107"/>
      <c r="L12" s="105"/>
      <c r="M12" s="30"/>
      <c r="N12" s="106"/>
      <c r="O12" s="78"/>
    </row>
    <row r="13" spans="1:15" ht="15.75">
      <c r="A13" s="21"/>
      <c r="B13" s="3" t="s">
        <v>72</v>
      </c>
      <c r="C13" s="1"/>
      <c r="D13" s="2"/>
      <c r="E13" s="1"/>
      <c r="F13" s="2"/>
      <c r="G13" s="1"/>
      <c r="H13" s="2"/>
      <c r="I13" s="1"/>
      <c r="J13" s="2"/>
      <c r="K13" s="1"/>
      <c r="L13" s="2"/>
      <c r="M13" s="1"/>
      <c r="N13" s="2"/>
      <c r="O13" s="78"/>
    </row>
    <row r="14" spans="1:15" ht="15.75">
      <c r="A14" s="21"/>
      <c r="B14" s="130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78"/>
    </row>
    <row r="15" spans="2:15" ht="15.75">
      <c r="B15" s="1" t="s">
        <v>66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78"/>
    </row>
    <row r="16" spans="2:15" ht="15.75">
      <c r="B16" s="130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78"/>
    </row>
    <row r="17" ht="15.75">
      <c r="B17" s="169" t="s">
        <v>70</v>
      </c>
    </row>
    <row r="31" spans="24:30" ht="15.75">
      <c r="X31" s="192"/>
      <c r="Y31" s="193"/>
      <c r="Z31" s="195"/>
      <c r="AA31" s="196"/>
      <c r="AB31" s="195"/>
      <c r="AC31" s="198"/>
      <c r="AD31" s="24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 VINS</dc:creator>
  <cp:keywords/>
  <dc:description/>
  <cp:lastModifiedBy>Utilisateur</cp:lastModifiedBy>
  <cp:lastPrinted>2021-01-08T08:34:23Z</cp:lastPrinted>
  <dcterms:created xsi:type="dcterms:W3CDTF">2001-02-22T10:23:15Z</dcterms:created>
  <dcterms:modified xsi:type="dcterms:W3CDTF">2021-11-30T15:27:48Z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